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340" yWindow="2340" windowWidth="13110" windowHeight="13440" tabRatio="832" activeTab="1"/>
  </bookViews>
  <sheets>
    <sheet name="PLANILHA" sheetId="4" r:id="rId1"/>
    <sheet name="FISICO FINANCEIRO" sheetId="6" r:id="rId2"/>
  </sheets>
  <externalReferences>
    <externalReference r:id="rId3"/>
  </externalReferences>
  <definedNames>
    <definedName name="__xlnm.Print_Area_1">0</definedName>
    <definedName name="__xlnm.Print_Titles_1">0</definedName>
    <definedName name="_1Excel_BuiltIn_Print_Area_1_1_1_1">#REF!</definedName>
    <definedName name="_xlnm._FilterDatabase" localSheetId="1" hidden="1">'FISICO FINANCEIRO'!#REF!</definedName>
    <definedName name="_xlnm._FilterDatabase" localSheetId="0" hidden="1">PLANILHA!#REF!</definedName>
    <definedName name="a">#REF!</definedName>
    <definedName name="a_1">0</definedName>
    <definedName name="aa">#REF!</definedName>
    <definedName name="AREA">#N/A</definedName>
    <definedName name="_xlnm.Print_Area" localSheetId="1">'FISICO FINANCEIRO'!$A$1:$X$42</definedName>
    <definedName name="_xlnm.Print_Area" localSheetId="0">PLANILHA!$A$1:$H$280</definedName>
    <definedName name="CICLOVIA_3">#REF!</definedName>
    <definedName name="CICLOVIA_3_1">0</definedName>
    <definedName name="CICLOVIA_3_2">#REF!</definedName>
    <definedName name="CICLOVIA_3_2_1">0</definedName>
    <definedName name="CICLOVIA_3_4">#REF!</definedName>
    <definedName name="CICLOVIA_3_4_1">0</definedName>
    <definedName name="CICLOVIA_3_5">#REF!</definedName>
    <definedName name="CICLOVIA_3_5_1">0</definedName>
    <definedName name="CP">#REF!</definedName>
    <definedName name="CP_1">0</definedName>
    <definedName name="e">#REF!</definedName>
    <definedName name="e_1">0</definedName>
    <definedName name="Excel_BuiltIn__FilterDatabase">#REF!</definedName>
    <definedName name="Excel_BuiltIn__FilterDatabase_1">0</definedName>
    <definedName name="Excel_BuiltIn__FilterDatabase_2">#REF!</definedName>
    <definedName name="Excel_BuiltIn_Print_Area_1">#REF!</definedName>
    <definedName name="Excel_BuiltIn_Print_Area_1_1" localSheetId="1">'FISICO FINANCEIRO'!$A$1:$H$287</definedName>
    <definedName name="Excel_BuiltIn_Print_Area_1_1">PLANILHA!$A$1:$H$273</definedName>
    <definedName name="Excel_BuiltIn_Print_Area_1_1_1" localSheetId="1">'FISICO FINANCEIRO'!$A$1:$H$287</definedName>
    <definedName name="Excel_BuiltIn_Print_Area_1_1_1">PLANILHA!$A$1:$H$273</definedName>
    <definedName name="Excel_BuiltIn_Print_Area_1_1_1_1">0</definedName>
    <definedName name="Excel_BuiltIn_Print_Area_1_1_1_1_1">#REF!</definedName>
    <definedName name="Excel_BuiltIn_Print_Area_2">#REF!</definedName>
    <definedName name="Excel_BuiltIn_Print_Area_2_1">#REF!</definedName>
    <definedName name="Excel_BuiltIn_Print_Area_2_1_1">0</definedName>
    <definedName name="Excel_BuiltIn_Print_Area_2_1_2">0</definedName>
    <definedName name="Excel_BuiltIn_Print_Area_3_1">#REF!</definedName>
    <definedName name="Excel_BuiltIn_Print_Area_3_1_1">#REF!</definedName>
    <definedName name="Excel_BuiltIn_Print_Area_3_1_1_1">0</definedName>
    <definedName name="Excel_BuiltIn_Print_Area_3_1_1_2">0</definedName>
    <definedName name="Excel_BuiltIn_Print_Area_4_1">#REF!</definedName>
    <definedName name="Excel_BuiltIn_Print_Area_4_1_1">0</definedName>
    <definedName name="Excel_BuiltIn_Print_Area_7">#REF!</definedName>
    <definedName name="Excel_BuiltIn_Print_Titles_1_1" localSheetId="1">'FISICO FINANCEIRO'!$1:$33</definedName>
    <definedName name="Excel_BuiltIn_Print_Titles_1_1">PLANILHA!$1:$10</definedName>
    <definedName name="Excel_BuiltIn_Print_Titles_1_1_1" localSheetId="1">'FISICO FINANCEIRO'!$1:$33</definedName>
    <definedName name="Excel_BuiltIn_Print_Titles_1_1_1">PLANILHA!$1:$10</definedName>
    <definedName name="Excel_BuiltIn_Print_Titles_4">#REF!</definedName>
    <definedName name="Excel_BuiltIn_Print_Titles_4_1">0</definedName>
    <definedName name="Excel_BuiltIn_Print_Titles_5">#REF!</definedName>
    <definedName name="Excel_BuiltIn_Print_Titles_5_1">#REF!</definedName>
    <definedName name="Excel_BuiltIn_Print_Titles_5_1_1">0</definedName>
    <definedName name="Excel_BuiltIn_Print_Titles_5_1_2">0</definedName>
    <definedName name="Excel_BuiltIn_Print_Titles_6">#REF!</definedName>
    <definedName name="Excel_BuiltIn_Print_Titles_6_1">0</definedName>
    <definedName name="Excel_BuiltIn_Print_Titles_6_2">#REF!</definedName>
    <definedName name="Excel_BuiltIn_Print_Titles_6_2_1">0</definedName>
    <definedName name="Excel_BuiltIn_Print_Titles_6_4">#REF!</definedName>
    <definedName name="Excel_BuiltIn_Print_Titles_6_4_1">0</definedName>
    <definedName name="Excel_BuiltIn_Print_Titles_6_5">#REF!</definedName>
    <definedName name="Excel_BuiltIn_Print_Titles_6_5_1">0</definedName>
    <definedName name="FDE">#REF!</definedName>
    <definedName name="IMPRESSÃO">#REF!</definedName>
    <definedName name="J">#N/A</definedName>
    <definedName name="Orçamento">#N/A</definedName>
    <definedName name="plan6">#REF!</definedName>
    <definedName name="plan6_1">0</definedName>
    <definedName name="PREÇO">#N/A</definedName>
    <definedName name="rtt">#REF!</definedName>
    <definedName name="TESTE">#REF!</definedName>
    <definedName name="TESTE_1">0</definedName>
    <definedName name="teste2">#REF!</definedName>
    <definedName name="teste2_1">0</definedName>
    <definedName name="_xlnm.Print_Titles" localSheetId="1">'FISICO FINANCEIRO'!$1:$33</definedName>
    <definedName name="_xlnm.Print_Titles" localSheetId="0">PLANILHA!$1:$10</definedName>
    <definedName name="tt">#REF!</definedName>
    <definedName name="x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/>
  <c r="F28" s="1"/>
  <c r="C26"/>
  <c r="O26" s="1"/>
  <c r="C25"/>
  <c r="Z26"/>
  <c r="H266" i="4"/>
  <c r="H267"/>
  <c r="C11" i="6"/>
  <c r="C23"/>
  <c r="B26"/>
  <c r="C24"/>
  <c r="B25"/>
  <c r="B24"/>
  <c r="C22"/>
  <c r="B23"/>
  <c r="C21"/>
  <c r="B22"/>
  <c r="C20"/>
  <c r="B21"/>
  <c r="C17"/>
  <c r="B18"/>
  <c r="C16"/>
  <c r="B17"/>
  <c r="C15"/>
  <c r="B16"/>
  <c r="C14"/>
  <c r="B15"/>
  <c r="C13"/>
  <c r="B14"/>
  <c r="C12"/>
  <c r="B13"/>
  <c r="H129" i="4"/>
  <c r="H137"/>
  <c r="H136"/>
  <c r="H135"/>
  <c r="H82"/>
  <c r="H54"/>
  <c r="H258"/>
  <c r="H230"/>
  <c r="H210"/>
  <c r="H229"/>
  <c r="H269"/>
  <c r="H120"/>
  <c r="H116"/>
  <c r="H115"/>
  <c r="H227"/>
  <c r="H228"/>
  <c r="H226"/>
  <c r="H221"/>
  <c r="H222"/>
  <c r="H223"/>
  <c r="H224"/>
  <c r="H225"/>
  <c r="H202"/>
  <c r="H201"/>
  <c r="H199"/>
  <c r="H197"/>
  <c r="H198"/>
  <c r="H200"/>
  <c r="H24"/>
  <c r="H23"/>
  <c r="H183"/>
  <c r="H184"/>
  <c r="H219"/>
  <c r="H220"/>
  <c r="H218"/>
  <c r="H187"/>
  <c r="H188"/>
  <c r="H189"/>
  <c r="H190"/>
  <c r="H191"/>
  <c r="H192"/>
  <c r="H193"/>
  <c r="H194"/>
  <c r="H195"/>
  <c r="H196"/>
  <c r="C19" i="6"/>
  <c r="C18"/>
  <c r="B19"/>
  <c r="B12"/>
  <c r="B20"/>
  <c r="B11"/>
  <c r="H262" i="4"/>
  <c r="H263"/>
  <c r="H264"/>
  <c r="H270"/>
  <c r="H13"/>
  <c r="H14"/>
  <c r="H15"/>
  <c r="H16"/>
  <c r="H146"/>
  <c r="H142"/>
  <c r="H140"/>
  <c r="H134"/>
  <c r="H133"/>
  <c r="H185"/>
  <c r="H186"/>
  <c r="H204"/>
  <c r="H205"/>
  <c r="H206"/>
  <c r="H207"/>
  <c r="H208"/>
  <c r="H209"/>
  <c r="H212"/>
  <c r="H214"/>
  <c r="H215"/>
  <c r="H216"/>
  <c r="H217"/>
  <c r="H231" l="1"/>
  <c r="H240"/>
  <c r="H241"/>
  <c r="H242"/>
  <c r="H243"/>
  <c r="H244"/>
  <c r="H246"/>
  <c r="H247"/>
  <c r="H249"/>
  <c r="H250"/>
  <c r="H251"/>
  <c r="H252"/>
  <c r="H253"/>
  <c r="H254"/>
  <c r="H255"/>
  <c r="H256"/>
  <c r="H257"/>
  <c r="H155"/>
  <c r="H156"/>
  <c r="H157"/>
  <c r="H159"/>
  <c r="H160"/>
  <c r="H162"/>
  <c r="H164"/>
  <c r="H165"/>
  <c r="H167"/>
  <c r="H168"/>
  <c r="H169"/>
  <c r="H170"/>
  <c r="H171"/>
  <c r="H173"/>
  <c r="H174"/>
  <c r="H175"/>
  <c r="H176"/>
  <c r="H178"/>
  <c r="H179"/>
  <c r="H126"/>
  <c r="H127"/>
  <c r="H128"/>
  <c r="H130"/>
  <c r="H132"/>
  <c r="H138"/>
  <c r="H139"/>
  <c r="H141"/>
  <c r="H143"/>
  <c r="H144"/>
  <c r="H148"/>
  <c r="H149"/>
  <c r="H150"/>
  <c r="H106"/>
  <c r="H107"/>
  <c r="H108"/>
  <c r="H109"/>
  <c r="H111"/>
  <c r="H112"/>
  <c r="H113"/>
  <c r="H114"/>
  <c r="H117"/>
  <c r="H119"/>
  <c r="H121"/>
  <c r="H98"/>
  <c r="H100"/>
  <c r="H101"/>
  <c r="H72"/>
  <c r="H74"/>
  <c r="H76"/>
  <c r="H78"/>
  <c r="H79"/>
  <c r="H80"/>
  <c r="H81"/>
  <c r="H84"/>
  <c r="H86"/>
  <c r="H87"/>
  <c r="H88"/>
  <c r="H90"/>
  <c r="H91"/>
  <c r="H92"/>
  <c r="H58"/>
  <c r="H59"/>
  <c r="H60"/>
  <c r="H61"/>
  <c r="H50"/>
  <c r="H51"/>
  <c r="H52"/>
  <c r="H53"/>
  <c r="H42"/>
  <c r="H43"/>
  <c r="H45"/>
  <c r="H46"/>
  <c r="H30"/>
  <c r="H31"/>
  <c r="H32"/>
  <c r="H33"/>
  <c r="H34"/>
  <c r="H35"/>
  <c r="H37"/>
  <c r="H20"/>
  <c r="H21"/>
  <c r="H22"/>
  <c r="E245" l="1"/>
  <c r="H245" s="1"/>
  <c r="E36"/>
  <c r="H36" s="1"/>
  <c r="H239"/>
  <c r="G26" i="6"/>
  <c r="W25"/>
  <c r="W23"/>
  <c r="W22"/>
  <c r="W21"/>
  <c r="G20"/>
  <c r="G19"/>
  <c r="G18"/>
  <c r="W17"/>
  <c r="W16"/>
  <c r="W15"/>
  <c r="W14"/>
  <c r="W13"/>
  <c r="G11"/>
  <c r="G12"/>
  <c r="Z25"/>
  <c r="Z24"/>
  <c r="Z23"/>
  <c r="Z22"/>
  <c r="Z21"/>
  <c r="Z20"/>
  <c r="Z19"/>
  <c r="Z18"/>
  <c r="Z17"/>
  <c r="Z16"/>
  <c r="Z15"/>
  <c r="Z14"/>
  <c r="Z13"/>
  <c r="Z12"/>
  <c r="Z11"/>
  <c r="H67" i="4"/>
  <c r="H65"/>
  <c r="H68" s="1"/>
  <c r="H125"/>
  <c r="H105"/>
  <c r="H96"/>
  <c r="H71"/>
  <c r="H57"/>
  <c r="H49"/>
  <c r="H55" s="1"/>
  <c r="H28"/>
  <c r="H19"/>
  <c r="H25" s="1"/>
  <c r="H12"/>
  <c r="H17" s="1"/>
  <c r="H259" l="1"/>
  <c r="K12" i="6"/>
  <c r="S12"/>
  <c r="K20"/>
  <c r="S20"/>
  <c r="M12"/>
  <c r="U12"/>
  <c r="E12"/>
  <c r="AA12" s="1"/>
  <c r="M20"/>
  <c r="U20"/>
  <c r="E20"/>
  <c r="O12"/>
  <c r="W12"/>
  <c r="G14"/>
  <c r="O20"/>
  <c r="W20"/>
  <c r="I12"/>
  <c r="Q12"/>
  <c r="I20"/>
  <c r="Q20"/>
  <c r="E18"/>
  <c r="E26"/>
  <c r="I18"/>
  <c r="I26"/>
  <c r="K18"/>
  <c r="K26"/>
  <c r="M18"/>
  <c r="M26"/>
  <c r="O18"/>
  <c r="Q18"/>
  <c r="Q26"/>
  <c r="S18"/>
  <c r="S26"/>
  <c r="U18"/>
  <c r="U26"/>
  <c r="W18"/>
  <c r="W26"/>
  <c r="E11"/>
  <c r="E19"/>
  <c r="G13"/>
  <c r="G21"/>
  <c r="I11"/>
  <c r="I19"/>
  <c r="K11"/>
  <c r="K19"/>
  <c r="M11"/>
  <c r="M19"/>
  <c r="O11"/>
  <c r="O19"/>
  <c r="Q11"/>
  <c r="Q19"/>
  <c r="S11"/>
  <c r="S19"/>
  <c r="U11"/>
  <c r="U19"/>
  <c r="W11"/>
  <c r="W19"/>
  <c r="G22"/>
  <c r="E13"/>
  <c r="E21"/>
  <c r="G15"/>
  <c r="G23"/>
  <c r="I13"/>
  <c r="I21"/>
  <c r="K13"/>
  <c r="K21"/>
  <c r="M13"/>
  <c r="M21"/>
  <c r="O13"/>
  <c r="O21"/>
  <c r="Q13"/>
  <c r="Q21"/>
  <c r="S13"/>
  <c r="S21"/>
  <c r="U13"/>
  <c r="U21"/>
  <c r="E14"/>
  <c r="E22"/>
  <c r="G16"/>
  <c r="G24"/>
  <c r="I14"/>
  <c r="I22"/>
  <c r="K14"/>
  <c r="K22"/>
  <c r="M14"/>
  <c r="M22"/>
  <c r="O14"/>
  <c r="O22"/>
  <c r="Q14"/>
  <c r="Q22"/>
  <c r="S14"/>
  <c r="S22"/>
  <c r="U14"/>
  <c r="U22"/>
  <c r="C28"/>
  <c r="E15"/>
  <c r="AA15" s="1"/>
  <c r="E23"/>
  <c r="G17"/>
  <c r="G25"/>
  <c r="I15"/>
  <c r="I23"/>
  <c r="K15"/>
  <c r="K23"/>
  <c r="M15"/>
  <c r="M23"/>
  <c r="O15"/>
  <c r="O23"/>
  <c r="Q15"/>
  <c r="Q23"/>
  <c r="S15"/>
  <c r="S23"/>
  <c r="U15"/>
  <c r="U23"/>
  <c r="E16"/>
  <c r="E24"/>
  <c r="I16"/>
  <c r="I24"/>
  <c r="K16"/>
  <c r="K24"/>
  <c r="M16"/>
  <c r="M24"/>
  <c r="O16"/>
  <c r="O24"/>
  <c r="Q16"/>
  <c r="Q24"/>
  <c r="S16"/>
  <c r="S24"/>
  <c r="U16"/>
  <c r="U24"/>
  <c r="W24"/>
  <c r="E17"/>
  <c r="E25"/>
  <c r="I17"/>
  <c r="I25"/>
  <c r="K17"/>
  <c r="K25"/>
  <c r="M17"/>
  <c r="M25"/>
  <c r="O17"/>
  <c r="O25"/>
  <c r="Q17"/>
  <c r="Q25"/>
  <c r="S17"/>
  <c r="S25"/>
  <c r="U17"/>
  <c r="U25"/>
  <c r="H151" i="4"/>
  <c r="H271"/>
  <c r="H62"/>
  <c r="H102"/>
  <c r="H41"/>
  <c r="H154"/>
  <c r="H233"/>
  <c r="H234"/>
  <c r="H235"/>
  <c r="AA14" i="6" l="1"/>
  <c r="AA19"/>
  <c r="AA26"/>
  <c r="AA22"/>
  <c r="AA11"/>
  <c r="AA18"/>
  <c r="AA25"/>
  <c r="AA21"/>
  <c r="AA17"/>
  <c r="AA24"/>
  <c r="AA13"/>
  <c r="AA20"/>
  <c r="AA16"/>
  <c r="AA23"/>
  <c r="D18"/>
  <c r="D26"/>
  <c r="D14"/>
  <c r="D15"/>
  <c r="D16"/>
  <c r="D19"/>
  <c r="D21"/>
  <c r="D22"/>
  <c r="D24"/>
  <c r="D25"/>
  <c r="D12"/>
  <c r="D20"/>
  <c r="D13"/>
  <c r="D23"/>
  <c r="D17"/>
  <c r="D11"/>
  <c r="G28"/>
  <c r="M28"/>
  <c r="N28" s="1"/>
  <c r="S28"/>
  <c r="T28" s="1"/>
  <c r="Q28"/>
  <c r="R28" s="1"/>
  <c r="I28"/>
  <c r="J28" s="1"/>
  <c r="U28"/>
  <c r="V28" s="1"/>
  <c r="W28"/>
  <c r="X28" s="1"/>
  <c r="O28"/>
  <c r="P28" s="1"/>
  <c r="K28"/>
  <c r="L28" s="1"/>
  <c r="H180" i="4"/>
  <c r="H236"/>
  <c r="H93"/>
  <c r="H38"/>
  <c r="H47"/>
  <c r="H122"/>
  <c r="G30" i="6" l="1"/>
  <c r="H28"/>
  <c r="AA28"/>
  <c r="D28"/>
  <c r="E30"/>
  <c r="E31" s="1"/>
  <c r="G31" s="1"/>
  <c r="F30"/>
  <c r="F31" s="1"/>
  <c r="M30"/>
  <c r="T30"/>
  <c r="S30"/>
  <c r="P30"/>
  <c r="O30"/>
  <c r="V30"/>
  <c r="U30"/>
  <c r="X30"/>
  <c r="W30"/>
  <c r="K30"/>
  <c r="R30"/>
  <c r="Q30"/>
  <c r="H272" i="4"/>
  <c r="H273" s="1"/>
  <c r="I30" i="6"/>
  <c r="J30"/>
  <c r="N30"/>
  <c r="I31" l="1"/>
  <c r="K31" s="1"/>
  <c r="M31" s="1"/>
  <c r="O31" s="1"/>
  <c r="Q31" s="1"/>
  <c r="S31" s="1"/>
  <c r="U31" s="1"/>
  <c r="W31" s="1"/>
  <c r="H30"/>
  <c r="H31" s="1"/>
  <c r="J31" s="1"/>
  <c r="L30"/>
  <c r="L31" l="1"/>
  <c r="N31" s="1"/>
  <c r="P31" s="1"/>
  <c r="R31" s="1"/>
  <c r="T31" s="1"/>
  <c r="V31" s="1"/>
</calcChain>
</file>

<file path=xl/sharedStrings.xml><?xml version="1.0" encoding="utf-8"?>
<sst xmlns="http://schemas.openxmlformats.org/spreadsheetml/2006/main" count="1003" uniqueCount="563">
  <si>
    <t>ITEM</t>
  </si>
  <si>
    <t>1.</t>
  </si>
  <si>
    <t/>
  </si>
  <si>
    <t>1.1</t>
  </si>
  <si>
    <t>2.</t>
  </si>
  <si>
    <t>FUNDAÇÕES</t>
  </si>
  <si>
    <t>2.1</t>
  </si>
  <si>
    <t>ESTACAS</t>
  </si>
  <si>
    <t>2.2</t>
  </si>
  <si>
    <t>BLOCOS DE FUNDAÇÃO</t>
  </si>
  <si>
    <t>ESTRUTURA</t>
  </si>
  <si>
    <t>3.2</t>
  </si>
  <si>
    <t>4.</t>
  </si>
  <si>
    <t>5.</t>
  </si>
  <si>
    <t>IMPERMEABILIZAÇÃO</t>
  </si>
  <si>
    <t>5.1</t>
  </si>
  <si>
    <t>REVESTIMENTOS</t>
  </si>
  <si>
    <t>9.</t>
  </si>
  <si>
    <t>INSTALAÇÕES HIDRÁULICAS</t>
  </si>
  <si>
    <t>9.1</t>
  </si>
  <si>
    <t>INSTALAÇÕES ELÉTRICAS</t>
  </si>
  <si>
    <t>13.</t>
  </si>
  <si>
    <t>PINTURA</t>
  </si>
  <si>
    <t>14.</t>
  </si>
  <si>
    <r>
      <t>MOEDA:</t>
    </r>
    <r>
      <rPr>
        <b/>
        <sz val="10"/>
        <rFont val="Arial"/>
        <family val="2"/>
      </rPr>
      <t xml:space="preserve"> REAL</t>
    </r>
  </si>
  <si>
    <t>TOTAL</t>
  </si>
  <si>
    <t>ESQUADRIAS</t>
  </si>
  <si>
    <t xml:space="preserve">SUBTOTAL </t>
  </si>
  <si>
    <t>SUBTOTAL</t>
  </si>
  <si>
    <t>INSTALAÇÕES DE AR CONDICIONADO</t>
  </si>
  <si>
    <t>9.1.1</t>
  </si>
  <si>
    <t>13.1</t>
  </si>
  <si>
    <t>13.2</t>
  </si>
  <si>
    <t>13.3</t>
  </si>
  <si>
    <t>14.1</t>
  </si>
  <si>
    <t>B.D.I. ADOTADO 25%</t>
  </si>
  <si>
    <t>CÓD.</t>
  </si>
  <si>
    <t>DESCRIÇÃO DOS SERVIÇOS</t>
  </si>
  <si>
    <t>QUANT.</t>
  </si>
  <si>
    <t>UN.</t>
  </si>
  <si>
    <t>UNIT. (R$)</t>
  </si>
  <si>
    <t>TOTAL (R$)</t>
  </si>
  <si>
    <t>PLANILHA ORÇAMENTÁRIA</t>
  </si>
  <si>
    <t xml:space="preserve">OBJETO: </t>
  </si>
  <si>
    <r>
      <rPr>
        <b/>
        <sz val="34"/>
        <rFont val="Kunstler Script"/>
        <family val="4"/>
      </rPr>
      <t>Prefeitura Municipal de São Vicente</t>
    </r>
    <r>
      <rPr>
        <b/>
        <sz val="14"/>
        <rFont val="Arial"/>
        <family val="2"/>
      </rPr>
      <t xml:space="preserve">
</t>
    </r>
    <r>
      <rPr>
        <b/>
        <sz val="11"/>
        <rFont val="Calibri"/>
        <family val="2"/>
        <scheme val="minor"/>
      </rPr>
      <t xml:space="preserve">Cidade Monumento da História Pátria
Cellula Mater da Nacionalidade
</t>
    </r>
  </si>
  <si>
    <t>____________________________________________________________</t>
  </si>
  <si>
    <t>CONSTRUÇÃO DE CAPS PORTE III</t>
  </si>
  <si>
    <t>R. DR. DONALD ALEXANDRE KEALMAN, 235 - JARDIM RIO BRANCO, SÃO VICENTE - SP</t>
  </si>
  <si>
    <t>DATA: DEZEMBRO/2024</t>
  </si>
  <si>
    <t>AR CONDICIONADO SPLIT INVERTER, HI-WALL (PAREDE), 12000 BTU/H, CICLO FRIO, 60HZ, CLASSIFICACAO A (SELO PROCEL), GAS HFC, CONTROLE S/FIO</t>
  </si>
  <si>
    <t>AR CONDICIONADO SPLIT INVERTER, HI-WALL (PAREDE), 18000 BTU/H, CICLO FRIO, 60HZ, CLASSIFICACAO A (SELO PROCEL), GAS HFC, CONTROLE S/FIO</t>
  </si>
  <si>
    <t>AR CONDICIONADO SPLIT INVERTER, HI-WALL (PAREDE), 24000 BTU/H, CICLO FRIO, 60HZ, CLASSIFICACAO A (SELO PROCEL), GAS HFC, CONTROLE S/FIO</t>
  </si>
  <si>
    <t>PROJETOS COMPLEMENTARES</t>
  </si>
  <si>
    <t xml:space="preserve">SERVIÇOS INICIAIS </t>
  </si>
  <si>
    <t>COBERTURA</t>
  </si>
  <si>
    <t>ALVENARIA E DIVISÓRIAS</t>
  </si>
  <si>
    <t>FONTE</t>
  </si>
  <si>
    <t>1.2</t>
  </si>
  <si>
    <t>1.3</t>
  </si>
  <si>
    <t>1.4</t>
  </si>
  <si>
    <t>2.3</t>
  </si>
  <si>
    <t>2.4</t>
  </si>
  <si>
    <t>3.1</t>
  </si>
  <si>
    <t>LOUÇAS E METAIS</t>
  </si>
  <si>
    <t>MUROS</t>
  </si>
  <si>
    <t>Limpeza final da obra</t>
  </si>
  <si>
    <t>Projeto executivo de arquitetura em formato A0</t>
  </si>
  <si>
    <t>01.17.041</t>
  </si>
  <si>
    <t>CPOS 195</t>
  </si>
  <si>
    <t>Projeto executivo de estrutura em formato A0</t>
  </si>
  <si>
    <t>01.17.061</t>
  </si>
  <si>
    <t>Projeto executivo de instalações hidráulicas em formato A0</t>
  </si>
  <si>
    <t>01.17.081</t>
  </si>
  <si>
    <t>Projeto executivo de instalações elétricas em formato A0</t>
  </si>
  <si>
    <t>Projeto executivo de climatização em formato A0</t>
  </si>
  <si>
    <t>01.17.161</t>
  </si>
  <si>
    <t>01.17.121</t>
  </si>
  <si>
    <t>1.5</t>
  </si>
  <si>
    <t>TAPUME COM COMPENSADO DE MADEIRA. AF_03/2024</t>
  </si>
  <si>
    <t>M²</t>
  </si>
  <si>
    <t>MÊS</t>
  </si>
  <si>
    <t>SINAPI</t>
  </si>
  <si>
    <t>LOCAÇÃO CONVENCIONAL DE OBRA, UTILIZANDO GABARITO DE TÁBUAS CORRIDAS PONTALETADAS A CADA 1,50M - 2 UTILIZAÇÕES. AF_03/2024</t>
  </si>
  <si>
    <t>M</t>
  </si>
  <si>
    <t>ESCAVAÇÃO MANUAL DE VALA. AF_09/2024</t>
  </si>
  <si>
    <t>M³</t>
  </si>
  <si>
    <t>ESTACA ESCAVADA MECANICAMENTE, SEM FLUIDO ESTABILIZANTE, COM 25CM DE DIÂMETRO, CONCRETO LANÇADO POR CAMINHÃO BETONEIRA (EXCLUSIVE MOBILIZAÇÃO E DESMOBILIZAÇÃO). AF_01/2020_PA</t>
  </si>
  <si>
    <t>REGULARIZAÇÃO E COMPACTAÇÃO DE SUBLEITO DE SOLO PREDOMINANTEMENTE ARGILOSO, PARA OBRAS DE CONSTRUÇÃO DE PAVIMENTOS. AF_09/2024</t>
  </si>
  <si>
    <t>LASTRO DE CONCRETO MAGRO, APLICADO EM BLOCOS DE COROAMENTO OU SAPATAS, ESPESSURA DE 5 CM. AF_01/2024</t>
  </si>
  <si>
    <t>FORMA EM MADEIRA COMUM PARA FUNDAÇÃO</t>
  </si>
  <si>
    <t>09.01.020</t>
  </si>
  <si>
    <t>REATERRO MANUAL DE VALAS, COM COMPACTADOR DE SOLOS DE PERCUSSÃO. AF_08/2023</t>
  </si>
  <si>
    <t>UN</t>
  </si>
  <si>
    <t>PORTA DE MADEIRA PARA PINTURA, SEMI-OCA (LEVE OU MÉDIA), 90X210CM, ESPESSURA DE 3,5CM, INCLUSO DOBRADIÇAS - FORNECIMENTO E INSTALAÇÃO. AF_12/2019</t>
  </si>
  <si>
    <t>CONCRETO USINADO BOMBEAVEL, CLASSE DE RESISTENCIA C30, BRITA 0 E 1, SLUMP = 100 +/- 20 MM, COM BOMBEAMENTO (DISPONIBILIZACAO DE BOMBA), SEM O LANCAMENTO (NBR 8953)</t>
  </si>
  <si>
    <t>RUFO EM CHAPA DE AÇO GALVANIZADO NÚMERO 24, CORTE DE 25 CM, INCLUSO TRANSPORTE VERTICAL. AF_07/2019</t>
  </si>
  <si>
    <t>ARGAMASSA TRAÇO 1:4 (EM VOLUME DE CIMENTO E AREIA MÉDIA ÚMIDA) COM ADIÇÃO DE IMPERMEABILIZANTE, PREPARO MECÂNICO COM MISTURADOR DE EIXO HORIZONTAL DE 300 KG. AF_08/2019</t>
  </si>
  <si>
    <t>PEITORIL LINEAR EM GRANITO OU MÁRMORE, L = 15CM, COMPRIMENTO DE ATÉ 2M, ASSENTADO COM ARGAMASSA 1:6 COM ADITIVO. AF_11/2020</t>
  </si>
  <si>
    <t>REVESTIMENTO CERÂMICO PARA PISO COM PLACAS TIPO ESMALTADA DE DIMENSÕES 60X60 CM APLICADA EM AMBIENTES DE ÁREA MAIOR QUE 10 M2. AF_02/2023_PE</t>
  </si>
  <si>
    <t>SOLEIRA EM GRANITO, LARGURA 15 CM, ESPESSURA 2,0 CM. AF_09/2020</t>
  </si>
  <si>
    <t>RAMPA DE ACESSIBILIDADE EM CONCRETO MOLDADO IN LOCO, EM CALÇADA NOVA COM LARGURA MENOR À 3,00 M, FCK 25MPA, COM PISO PODOTÁTIL. AF_03/2024</t>
  </si>
  <si>
    <t>PINTURA LÁTEX ACRÍLICA PREMIUM, APLICAÇÃO MANUAL EM TETO, DUAS DEMÃOS. AF_04/2023</t>
  </si>
  <si>
    <t>VASO SANITÁRIO SIFONADO COM CAIXA ACOPLADA LOUÇA BRANCA - FORNECIMENTO E INSTALAÇÃO. AF_01/2020</t>
  </si>
  <si>
    <t>LAVATÓRIO LOUÇA BRANCA COM COLUNA, 45 X 55CM OU EQUIVALENTE, PADRÃO MÉDIO, INCLUSO SIFÃO TIPO GARRAFA, VÁLVULA E ENGATE FLEXÍVEL DE 40CM EM METAL CROMADO, COM TORNEIRA CROMADA DE MESA, PADRÃO MÉDIO - FORNECIMENTO E INSTALAÇÃO. AF_01/2020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</si>
  <si>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</si>
  <si>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</si>
  <si>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TOALHEIRO PLASTICO TIPO DISPENSER PARA PAPEL TOALHA INTERFOLHADO</t>
  </si>
  <si>
    <t>PAPELEIRA PLASTICA TIPO DISPENSER PARA PAPEL HIGIENICO ROLAO</t>
  </si>
  <si>
    <t>55.01.020</t>
  </si>
  <si>
    <t>CPOS</t>
  </si>
  <si>
    <t>Ducha higiênica cromada</t>
  </si>
  <si>
    <t>44.03.360</t>
  </si>
  <si>
    <t xml:space="preserve">M²  </t>
  </si>
  <si>
    <t>SABONETEIRA PLASTICA TIPO DISPENSER PARA SABONETE LIQUIDO COM RESERVATORIO 800 A 1500 ML</t>
  </si>
  <si>
    <t>ALVENARIA DE VEDAÇÃO DE BLOCOS CERÂMICOS FURADOS NA HORIZONTAL DE 14X19X29 CM (ESPESSURA 14CM) E ARGAMASSA DE ASSENTAMENTO COM PREPARO MANUAL. AF_12/2021</t>
  </si>
  <si>
    <t>BARRA DE APOIO RETA, EM ACO INOX POLIDO, COMPRIMENTO 80 CM, FIXADA NA PAREDE - FORNECIMENTO E INSTALAÇÃO. AF_01/2020</t>
  </si>
  <si>
    <t>TUBO PVC, SOLDAVEL, DE 32 MM, AGUA FRIA (NBR-5648)</t>
  </si>
  <si>
    <t>ARMAÇÃO DE SAPATA ISOLADA, VIGA BALDRAME E SAPATA CORRIDA UTILIZANDO AÇO CA-50 DE 8 MM - MONTAGEM. AF_01/2024</t>
  </si>
  <si>
    <t>KG</t>
  </si>
  <si>
    <t>ARMAÇÃO DE PILAR OU VIGA DE ESTRUTURA CONVENCIONAL DE CONCRETO ARMADO UTILIZANDO AÇO CA-50 DE 8,0 MM - MONTAGEM. AF_06/2022</t>
  </si>
  <si>
    <t>PORTA DE MADEIRA PARA PINTURA, SEMI-OCA (LEVE OU MÉDIA), 80X210CM, ESPESSURA DE 3,5CM, INCLUSO DOBRADIÇAS - FORNECIMENTO E INSTALAÇÃO. AF_12/2019</t>
  </si>
  <si>
    <t>PORTA DE MADEIRA COMPENSADA LISA PARA PINTURA, 120X210X3,5CM, 2 FOLHAS, INCLUSO ADUELA 2A, ALIZAR 2A E DOBRADIÇAS. AF_12/2019</t>
  </si>
  <si>
    <t>TUBO PVC, SERIE NORMAL, ESGOTO PREDIAL, DN 40 MM, FORNECIDO E INSTALADO EM RAMAL DE DESCARGA OU RAMAL DE ESGOTO SANITÁRIO. AF_08/2022</t>
  </si>
  <si>
    <t>TUBO PVC, SERIE NORMAL, ESGOTO PREDIAL, DN 100 MM, FORNECIDO E INSTALADO EM RAMAL DE DESCARGA OU RAMAL DE ESGOTO SANITÁRIO. AF_08/2022</t>
  </si>
  <si>
    <t>TRAMA DE MADEIRA COMPOSTA POR RIPAS, CAIBROS E TERÇAS PARA TELHADOS DE MAIS QUE 2 ÁGUAS PARA TELHA DE ENCAIXE DE CERÂMICA OU DE CONCRETO, INCLUSO TRANSPORTE VERTICAL. AF_07/2019</t>
  </si>
  <si>
    <t>CALHA / PERFIL PLUVIAL DE PVC, DIAMETRO ENTRE *119 E 170* MM, COMPRIMENTO DE 3 M, PARA DRENAGEM PLUVIAL PREDIA</t>
  </si>
  <si>
    <t xml:space="preserve">DIVISORIA SANITÁRIA, TIPO CABINE, EM GRANITO CINZA POLIDO, ESP = 3CM, ASSENTADO COM ARGAMASSA COLANTE AC III-E, EXCLUSIVE FERRAGENS. AF_01/2021                           </t>
  </si>
  <si>
    <t>Reboco</t>
  </si>
  <si>
    <t>17.02.220</t>
  </si>
  <si>
    <t>Chapisco</t>
  </si>
  <si>
    <t>17.02.020</t>
  </si>
  <si>
    <t>CPOS 196</t>
  </si>
  <si>
    <t>CPOS 197</t>
  </si>
  <si>
    <t>Emboço comum</t>
  </si>
  <si>
    <t>17.02.120</t>
  </si>
  <si>
    <t>IMPERMEABILIZAÇÃO DE SUPERFÍCIE COM ARGAMASSA POLIMÉRICA / MEMBRANA ACRÍLICA, 3 DEMÃOS. AF_09/2023</t>
  </si>
  <si>
    <t>CONTRAPISO EM ARGAMASSA PRONTA, PREPARO MANUAL, APLICADO EM ÁREAS MOLHADAS SOBRE IMPERMEABILIZAÇÃO, ACABAMENTO NÃO REFORÇADO, ESPESSURA 3CM. AF_07/2021</t>
  </si>
  <si>
    <t>ARGAMASSA PRONTA PARA CONTRAPISO</t>
  </si>
  <si>
    <t>PINTURA LÁTEX ACRÍLICA PREMIUM, APLICAÇÃO MANUAL EM PAREDES, DUAS DEMÃOS. AF_04/2023</t>
  </si>
  <si>
    <t>18.11.022</t>
  </si>
  <si>
    <t xml:space="preserve">CPOS </t>
  </si>
  <si>
    <t>Revestimento em placa cerâmica esmaltada de 10x10 cm, assentado e
rejuntado com argamassa industrializada - meia parede</t>
  </si>
  <si>
    <t>Revestimento em placa cerâmica esmaltada de 10x10 cm, assentado e
rejuntado com argamassa industrializada - parede inteira</t>
  </si>
  <si>
    <t>TUBO PVC, SOLDAVEL, DE 50 MM, AGUA FRIA (NBR-5648)</t>
  </si>
  <si>
    <t xml:space="preserve">CAIXA DE GORDURA DUPLA (CAPACIDADE: 126 L), RETANGULAR, EM ALVENARIA COM TIJOLOS CERÂMICOS MACIÇOS, DIMENSÕES INTERNAS = 0,4X0,7 M, ALTURA INTERNA = 0,8 M. AF_12/2020                                                                                                </t>
  </si>
  <si>
    <t>EXECUÇÃO DE PASSEIO (CALÇADA) OU PISO DE CONCRETO COM CONCRETO MOLDADO IN LOCO, FEITO EM OBRA, ACABAMENTO CONVENCIONAL, ESPESSURA 6 CM, ARMADO. AF_08/2022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</si>
  <si>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</si>
  <si>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</si>
  <si>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</si>
  <si>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</si>
  <si>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</si>
  <si>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</si>
  <si>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</si>
  <si>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</si>
  <si>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R$</t>
  </si>
  <si>
    <t>%</t>
  </si>
  <si>
    <t>SERVIÇO</t>
  </si>
  <si>
    <t>VALORES</t>
  </si>
  <si>
    <t>MÊS 1</t>
  </si>
  <si>
    <t>MÊS 2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</si>
  <si>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</si>
  <si>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</si>
  <si>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</si>
  <si>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</si>
  <si>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</si>
  <si>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</si>
  <si>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</si>
  <si>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</si>
  <si>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</si>
  <si>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</si>
  <si>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</si>
  <si>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</si>
  <si>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</si>
  <si>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</si>
  <si>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</si>
  <si>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SUB-TOTAIS</t>
  </si>
  <si>
    <t>MEDIÇÕES MENSAIS</t>
  </si>
  <si>
    <t>PREVISTO / ACUMULADO</t>
  </si>
  <si>
    <t>6.</t>
  </si>
  <si>
    <t>7.</t>
  </si>
  <si>
    <t>8.</t>
  </si>
  <si>
    <t>10.</t>
  </si>
  <si>
    <t>11.</t>
  </si>
  <si>
    <t>12.</t>
  </si>
  <si>
    <t>15.</t>
  </si>
  <si>
    <t>3.1.1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</si>
  <si>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</si>
  <si>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</si>
  <si>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</si>
  <si>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</si>
  <si>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</si>
  <si>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</si>
  <si>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</si>
  <si>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</si>
  <si>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4.1</t>
  </si>
  <si>
    <t>4.1.1</t>
  </si>
  <si>
    <t>4.1.2</t>
  </si>
  <si>
    <t>4.1.3</t>
  </si>
  <si>
    <t>4.2</t>
  </si>
  <si>
    <t>4.2.1</t>
  </si>
  <si>
    <t>4.2.2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</si>
  <si>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</si>
  <si>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</si>
  <si>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</si>
  <si>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</si>
  <si>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</si>
  <si>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</si>
  <si>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</si>
  <si>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</si>
  <si>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</si>
  <si>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</si>
  <si>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7.1.1</t>
  </si>
  <si>
    <t>7.2</t>
  </si>
  <si>
    <t>7.2.1</t>
  </si>
  <si>
    <t>8.1</t>
  </si>
  <si>
    <t>8.1.1</t>
  </si>
  <si>
    <t>8.1.2</t>
  </si>
  <si>
    <t>8.2</t>
  </si>
  <si>
    <t>8.2.1</t>
  </si>
  <si>
    <t>8.3</t>
  </si>
  <si>
    <t>8.3.1</t>
  </si>
  <si>
    <t>8.4</t>
  </si>
  <si>
    <t>8.4.1</t>
  </si>
  <si>
    <t>8.5</t>
  </si>
  <si>
    <t>8.5.1</t>
  </si>
  <si>
    <t>16.</t>
  </si>
  <si>
    <t>16.0</t>
  </si>
  <si>
    <t>CRONOGRAMA - FÍSICO FINANCEIRO</t>
  </si>
  <si>
    <t>Prefeitura Municipal de São Vicente</t>
  </si>
  <si>
    <t>Cidade Monumento da História Pátria
Cellula Mater da Nacionalidade</t>
  </si>
  <si>
    <t>8.6</t>
  </si>
  <si>
    <t>8.6.1</t>
  </si>
  <si>
    <t>8.7</t>
  </si>
  <si>
    <t>8.7.1</t>
  </si>
  <si>
    <t>8.7.2</t>
  </si>
  <si>
    <t>8.7.3</t>
  </si>
  <si>
    <t>9.2</t>
  </si>
  <si>
    <t>9.2.1</t>
  </si>
  <si>
    <t>9.3</t>
  </si>
  <si>
    <t>9.3.1</t>
  </si>
  <si>
    <t>10.1</t>
  </si>
  <si>
    <t>10.1.1</t>
  </si>
  <si>
    <t>10.1.2</t>
  </si>
  <si>
    <t>10.1.3</t>
  </si>
  <si>
    <t>10.2</t>
  </si>
  <si>
    <t>10.2.1</t>
  </si>
  <si>
    <t>10.2.2</t>
  </si>
  <si>
    <t>10.3</t>
  </si>
  <si>
    <t>10.3.1</t>
  </si>
  <si>
    <t>10.3.2</t>
  </si>
  <si>
    <t>11.1</t>
  </si>
  <si>
    <t>11.1.1</t>
  </si>
  <si>
    <t>11.1.2</t>
  </si>
  <si>
    <t>11.1.3</t>
  </si>
  <si>
    <t>11.1.4</t>
  </si>
  <si>
    <t>11.1.5</t>
  </si>
  <si>
    <t>11.2</t>
  </si>
  <si>
    <t>11.2.1</t>
  </si>
  <si>
    <t>11.2.2</t>
  </si>
  <si>
    <t>11.2.3</t>
  </si>
  <si>
    <t>11.2.5</t>
  </si>
  <si>
    <t>11.2.9</t>
  </si>
  <si>
    <t>11.3</t>
  </si>
  <si>
    <t>11.3.1</t>
  </si>
  <si>
    <t>12.1</t>
  </si>
  <si>
    <t>12.1.1</t>
  </si>
  <si>
    <t>12.1.2</t>
  </si>
  <si>
    <t>12.1.3</t>
  </si>
  <si>
    <t>CANALETA MEIA CANA PRÉ-MOLDADA DE CONCRETO (D = 30 CM) - FORNECIMENTO E INSTALAÇÃO. AF_08/2021</t>
  </si>
  <si>
    <t>GRELHA DE FERRO FUNDIDO SIMPLES COM REQUADRO, 300 X 1000 MM, ASSENTADA COM ARGAMASSA 1 : 3 CIMENTO: AREIA - FORNECIMENTO E INSTALAÇÃO. AF_08/202</t>
  </si>
  <si>
    <t>CHAVE DE BOIA AUTOMÁTICA SUPERIOR/INFERIOR 15A/250V - FORNECIMENTO E INSTALAÇÃO. AF_12/2020</t>
  </si>
  <si>
    <t xml:space="preserve"> BOMBA CENTRIFUGA MOTOR ELETRICO MONOFASICO 0,50 CV DIAMETRO DE SUCCAO X ELEVACAO 3/4" X 3/4", MONOESTAGIO, DIAMETRO DOS ROTORES 114 MM, HM/Q: 2 M / 2,99 M3/H A 24 M / 0,71 M3/H</t>
  </si>
  <si>
    <t>12.1.4</t>
  </si>
  <si>
    <t>12.2</t>
  </si>
  <si>
    <t>12.2.1</t>
  </si>
  <si>
    <t>12.2.2</t>
  </si>
  <si>
    <t>12.5.5</t>
  </si>
  <si>
    <t>12.3</t>
  </si>
  <si>
    <t>12.3.1</t>
  </si>
  <si>
    <t>12.5</t>
  </si>
  <si>
    <t>12.4</t>
  </si>
  <si>
    <t>12.4.1</t>
  </si>
  <si>
    <t>12.4.2</t>
  </si>
  <si>
    <t>12.5.1</t>
  </si>
  <si>
    <t>12.5.2</t>
  </si>
  <si>
    <t>12.5.3</t>
  </si>
  <si>
    <t>12.5.4</t>
  </si>
  <si>
    <t>12.6</t>
  </si>
  <si>
    <t>12.6.1</t>
  </si>
  <si>
    <t>12.6.2</t>
  </si>
  <si>
    <t>12.6.3</t>
  </si>
  <si>
    <t>12.6.4</t>
  </si>
  <si>
    <t>13.1.1</t>
  </si>
  <si>
    <t>13.1.2</t>
  </si>
  <si>
    <t>13.1.3</t>
  </si>
  <si>
    <t>13.2.1</t>
  </si>
  <si>
    <t>13.2.2</t>
  </si>
  <si>
    <t>13.2.4</t>
  </si>
  <si>
    <t>13.2.5</t>
  </si>
  <si>
    <t>13.2.6</t>
  </si>
  <si>
    <t>13.2.7</t>
  </si>
  <si>
    <t>13.3.2</t>
  </si>
  <si>
    <t>14.2</t>
  </si>
  <si>
    <t>14.3</t>
  </si>
  <si>
    <t>15.2</t>
  </si>
  <si>
    <t xml:space="preserve">PINTURA TINTA DE ACABAMENTO (PIGMENTADA) ESMALTE SINTÉTICO ACETINADO EM MADEIRA, 2 DEMÃOS. AF_01/2021                                                                          </t>
  </si>
  <si>
    <t>FECHADURA DE EMBUTIR COM CILINDRO, EXTERNA, COMPLETA, ACABAMENTO PADRÃO POPULAR, INCLUSO EXECUÇÃO DE FURO - FORNECIMENTO E INSTALAÇÃO. AF_12/2019</t>
  </si>
  <si>
    <t>FECHADURA DE EMBUTIR PARA PORTA DE BANHEIRO, COMPLETA, ACABAMENTO PADRÃO POPULAR, INCLUSO EXECUÇÃO DE FURO - FORNECIMENTO E INSTALAÇÃO. AF_12/2019</t>
  </si>
  <si>
    <t>GRADIL EM FERRO FIXADO EM VÃOS DE JANELAS, FORMADO POR BARRAS CHATAS DE 25X4,8 MM. AF_04/2019</t>
  </si>
  <si>
    <t>JANELA BASCULANTE, ACO, COM BATENTE/REQUADRO, 60 X 60 CM (SEM VIDROS)</t>
  </si>
  <si>
    <t>JANELA DE CORRER, ACO, BATENTE/REQUADRO DE 6 A 14 CM, COM DIVISAO HORIZ, PINT ANTICORROSIVA, SEM VIDRO, BANDEIRA COM BASCULA, 4 FLS, 120 X 150 CM (A X L)</t>
  </si>
  <si>
    <t>VIDRO TEMPERADO INCOLOR E = 6 MM, SEM COLOCACAO</t>
  </si>
  <si>
    <t>VIDRO TEMPERADO INCOLOR E = 10 MM, SEM COLOCACAO</t>
  </si>
  <si>
    <t>QUADRO DE DISTRIBUIÇÃO DE ENERGIA EM CHAPA DE AÇO GALVANIZADO, DE EMBUTIR, COM BARRAMENTO TRIFÁSICO, PARA 30 DISJUNTORES DIN 150A - FORNECIMENTO E INSTALAÇÃO. AF_10/2020</t>
  </si>
  <si>
    <t>LUMINÁRIA DE EMERGÊNCIA, COM 30 LÂMPADAS LED DE 2 W, SEM REATOR - FORNECIMENTO E INSTALAÇÃO. AF_09/2024</t>
  </si>
  <si>
    <t>LUMINARIA LED REFLETOR RETANGULAR BIVOLT, LUZ BRANCA, 50 W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</si>
  <si>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</si>
  <si>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</si>
  <si>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10 MM², ANTI-CHAMA 450/750 V, PARA CIRCUITOS TERMINAIS - FORNECIMENTO E INSTALAÇÃO. AF_03/2023</t>
  </si>
  <si>
    <t>INTERRUPTOR SIMPLES 10A, 250V, CONJUNTO MONTADO PARA SOBREPOR 4" X 2" (CAIXA + 2 MODULOS)</t>
  </si>
  <si>
    <t>PINTURA COM TINTA ACRÍLICA DE ACABAMENTO APLICADA A ROLO OU PINCEL SOBRE SUPERFÍCIES METÁLICAS (EXCETO PERFIL) EXECUTADO EM OBRA (02 DEMÃOS). AF_01/2020</t>
  </si>
  <si>
    <t>PORTA DE FERRO, DE ABRIR, TIPO GRADE COM CHAPA, COM GUARNIÇÕES. AF_12/2019</t>
  </si>
  <si>
    <t>BANCO ARTICULADO, EM ACO INOX, PARA PCD, FIXADO NA PAREDE - FORNECIMENTO E INSTALAÇÃO. AF_01/2020</t>
  </si>
  <si>
    <t>SIFAO EM METAL CROMADO PARA PIA OU LAVATORIO, 1 X 1.1/2"</t>
  </si>
  <si>
    <t>SIFAO EM METAL CROMADO PARA TANQUE, 1.1/4 X 1.1/2"</t>
  </si>
  <si>
    <t>VÁLVULA DE DESCARGA METÁLICA, BASE 1 1/2", ACABAMENTO METALICO CROMADO - FORNECIMENTO E INSTALAÇÃO. AF_08/2021</t>
  </si>
  <si>
    <t>CABO DE COBRE FLEXÍVEL ISOLADO, 16 MM², ANTI-CHAMA 450/750 V, PARA CIRCUITOS TERMINAIS - FORNECIMENTO E INSTALAÇÃO. AF_03/2023</t>
  </si>
  <si>
    <r>
      <t>M</t>
    </r>
    <r>
      <rPr>
        <b/>
        <sz val="11"/>
        <rFont val="Arial"/>
        <family val="2"/>
      </rPr>
      <t>²</t>
    </r>
  </si>
  <si>
    <t xml:space="preserve">                        TABELA SINAPI - SEM DESONERAÇÃO - 12/2024</t>
  </si>
  <si>
    <r>
      <t xml:space="preserve">REFERÊNCIA: </t>
    </r>
    <r>
      <rPr>
        <b/>
        <sz val="12"/>
        <rFont val="Arial"/>
        <family val="2"/>
      </rPr>
      <t>Boletim CDHU nº195/2024</t>
    </r>
  </si>
  <si>
    <r>
      <t xml:space="preserve">BDI: </t>
    </r>
    <r>
      <rPr>
        <b/>
        <sz val="12"/>
        <rFont val="Arial"/>
        <family val="2"/>
      </rPr>
      <t>25%</t>
    </r>
  </si>
  <si>
    <t>PILARES PAREDES</t>
  </si>
  <si>
    <t>LAJE PRÉ-MOLDADA</t>
  </si>
  <si>
    <t>BALDRAMES E EMBASAMENTOS</t>
  </si>
  <si>
    <t>JARDIM</t>
  </si>
  <si>
    <t>REVESTIMENTO INTERNO</t>
  </si>
  <si>
    <t>REVESTIMENTO EXTERNO</t>
  </si>
  <si>
    <t>GESSO</t>
  </si>
  <si>
    <t>PLACA / CHAPA DE GESSO ACARTONADO, STANDARD (ST), COR BRANCA, E = 15 MM, 1200 X 2400 MM (L X C)</t>
  </si>
  <si>
    <t>SOLEIRAS</t>
  </si>
  <si>
    <t>PISO INTERNO</t>
  </si>
  <si>
    <t>PISO EXTERNO</t>
  </si>
  <si>
    <t>CALÇADA</t>
  </si>
  <si>
    <t>PAREDE INTERNA</t>
  </si>
  <si>
    <t>ESQUADRIA DE MADEIRA</t>
  </si>
  <si>
    <t>ESQUADRIA DE ALUMINIO</t>
  </si>
  <si>
    <t>ELEMENTOS DIVERSOS</t>
  </si>
  <si>
    <t>LOUÇAS</t>
  </si>
  <si>
    <t>METAIS</t>
  </si>
  <si>
    <t>ACESSÓRIOS</t>
  </si>
  <si>
    <t>TUBULAÇÃO DE ÁGUA FRIA</t>
  </si>
  <si>
    <t>REGISTROS</t>
  </si>
  <si>
    <t>TUBULAÇÃO DE ESGOTO SANITÁRIO</t>
  </si>
  <si>
    <t>CAIXAS</t>
  </si>
  <si>
    <t>REDE DE ÁGUAS PLUVIAIS</t>
  </si>
  <si>
    <t>CISTERNA</t>
  </si>
  <si>
    <t>EXTINTORES</t>
  </si>
  <si>
    <t>ENTRADA E QUADROS</t>
  </si>
  <si>
    <t>LUMINÁRIAS</t>
  </si>
  <si>
    <t>SERVIÇOS COMPLEMENTARES</t>
  </si>
  <si>
    <t>CABEAMENTO</t>
  </si>
  <si>
    <t>VIGAS BALDRAMES</t>
  </si>
  <si>
    <t>PILARES E PAREDE</t>
  </si>
  <si>
    <t>PAISAGISMO</t>
  </si>
  <si>
    <t>LIMPEZA FINAL DE OBRA</t>
  </si>
  <si>
    <t>PLANTIO DE GRAMA BATATAIS EM PLACAS. AF_07/2024</t>
  </si>
  <si>
    <t>PLANTIO DE ARBUSTO OU CERCA VIVA. AF_07/2024</t>
  </si>
  <si>
    <t>CHUVEIRO COMUM EM PLASTICO BRANCO, COM CANO, 3 TEMPERATURAS, 5500 W (110/220 V)</t>
  </si>
  <si>
    <t>TORNEIRA DE METAL AMARELO, PARA TANQUE / JARDIM, DE PAREDE, SEM BICO, CANO CURTO, PADRAO POPULAR / USO GERAL, 1/2" OU 3/4" (REF 1120)</t>
  </si>
  <si>
    <t>10.1.4</t>
  </si>
  <si>
    <t>10.1.5</t>
  </si>
  <si>
    <t>10.2.3</t>
  </si>
  <si>
    <t>10.2.4</t>
  </si>
  <si>
    <t>10.2.5</t>
  </si>
  <si>
    <t>11.2.4</t>
  </si>
  <si>
    <t>11.2.6</t>
  </si>
  <si>
    <t>11.2.7</t>
  </si>
  <si>
    <t>11.2.8</t>
  </si>
  <si>
    <t>11.2.10</t>
  </si>
  <si>
    <t>11.2.11</t>
  </si>
  <si>
    <t>11.2.12</t>
  </si>
  <si>
    <t>13.1.4</t>
  </si>
  <si>
    <t>13.2.3</t>
  </si>
  <si>
    <t>13.4</t>
  </si>
  <si>
    <t>13.4.1</t>
  </si>
  <si>
    <t>13.4.2</t>
  </si>
  <si>
    <t>13.4.3</t>
  </si>
  <si>
    <t>13.4.4</t>
  </si>
  <si>
    <t>13.4.5</t>
  </si>
  <si>
    <t>15.1</t>
  </si>
  <si>
    <t>15.1.1</t>
  </si>
  <si>
    <t>15.1.2</t>
  </si>
  <si>
    <t>15.1.5</t>
  </si>
  <si>
    <t>15.1.7</t>
  </si>
  <si>
    <t>15.1.3</t>
  </si>
  <si>
    <t>15.1.4</t>
  </si>
  <si>
    <t>15.1.6</t>
  </si>
  <si>
    <t>15.1.8</t>
  </si>
  <si>
    <t>15.1.9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</si>
  <si>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</si>
  <si>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</si>
  <si>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</si>
  <si>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</si>
  <si>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</si>
  <si>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</si>
  <si>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</si>
  <si>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</si>
  <si>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</si>
  <si>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 xml:space="preserve">                       TABELA SINAPI - SEM DESONERAÇÃO - 12/2024</t>
  </si>
  <si>
    <t>ENTRADA DE ENERGIA ELÉTRICA, AÉREA, TRIFÁSICA, COM CAIXA DE EMBUTIR, CABO DE 35 MM2 E DISJUNTOR DIN 50A (NÃO INCLUSO O POSTE DE CONCRETO). AF_07/2020</t>
  </si>
  <si>
    <t>DISJUNTOR BIPOLAR TIPO DIN, CORRENTE NOMINAL DE 10A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</si>
  <si>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</si>
  <si>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</si>
  <si>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25A - FORNECIMENTO E INSTALAÇÃO. AF_10/2020</t>
  </si>
  <si>
    <t>DISJUNTOR BIPOLAR TIPO DIN, CORRENTE NOMINAL DE 32A - FORNECIMENTO E INSTALAÇÃO. AF_10/2020</t>
  </si>
  <si>
    <t>DISJUNTOR BIPOLAR TIPO DIN, CORRENTE NOMINAL DE 40A - FORNECIMENTO E INSTALAÇÃO. AF_10/2020</t>
  </si>
  <si>
    <t>DISJUNTOR BIPOLAR TIPO DIN, CORRENTE NOMINAL DE 50A - FORNECIMENTO E INSTALAÇÃO. AF_10/2020</t>
  </si>
  <si>
    <t>QUADRO DE DISTRIBUIÇÃO DE ENERGIA EM CHAPA DE AÇO GALVANIZADO, DE EMBUTIR, COM BARRAMENTO TRIFÁSICO, PARA 24 DISJUNTORES DIN 100A - FORNECIMENTO E INSTALAÇÃO. AF_10/2020</t>
  </si>
  <si>
    <t>QUADRO DE DISTRIBUICAO COM BARRAMENTO TRIFASICO, DE EMBUTIR, EM CHAPA DE ACO GALVANIZADO, PARA 12 DISJUNTORES DIN, 100 A</t>
  </si>
  <si>
    <t>DISJUNTOR TRIPOLAR TIPO NEMA, CORRENTE NOMINAL DE 60 ATÉ 100A - FORNECIMENTO E INSTALAÇÃO. AF_10/2020</t>
  </si>
  <si>
    <t xml:space="preserve">39.21.110 </t>
  </si>
  <si>
    <t xml:space="preserve">39.21.070 </t>
  </si>
  <si>
    <t>13.4.6</t>
  </si>
  <si>
    <t>13.4.7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</si>
  <si>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</si>
  <si>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</si>
  <si>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</si>
  <si>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</si>
  <si>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</si>
  <si>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</si>
  <si>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</si>
  <si>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</si>
  <si>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</si>
  <si>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FORNECIMENTO E INSTALAÇÃO DE PLACA DE OBRA COM CHAPA GALVANIZADA E ESTRUTURA DE MADEIRA. AF_03/2022_PS</t>
  </si>
  <si>
    <t>TELA DE ACO SOLDADA NERVURADA, CA-60, Q-138, (2,20 KG/M2), DIAMETRO DO FIO = 4,2 MM, LARGURA = 2,45 M, ESPACAMENTO DA MALHA = 10 X 10 CM</t>
  </si>
  <si>
    <t>TELHA CERAMICA TIPO AMERICANA, COMPRIMENTO DE *45* CM, RENDIMENTO DE *12* TELHAS/M2</t>
  </si>
  <si>
    <t>8.4.2</t>
  </si>
  <si>
    <t>8.4.3</t>
  </si>
  <si>
    <t>8.4.4</t>
  </si>
  <si>
    <t>8.4.5</t>
  </si>
  <si>
    <t>8.6.2</t>
  </si>
  <si>
    <t>8.6.3</t>
  </si>
  <si>
    <t>01.06.021</t>
  </si>
  <si>
    <t>01.21.100</t>
  </si>
  <si>
    <t>Sondagem do terreno a trado</t>
  </si>
  <si>
    <t>LAJE PRÉ-MOLDADA UNIDIRECIONAL, BIAPOIADA, PARA FORRO, ENCHIMENTO EM CERÂMICA, VIGOTA CONVENCIONAL, ALTURA TOTAL DA LAJE (ENCHIMENTO+CAPA) = (8+3). AF_11/2020_PA</t>
  </si>
  <si>
    <t>01.21.010</t>
  </si>
  <si>
    <t>Taxa de mobilização e desmobilização de equipamentos para execução
de sondagem</t>
  </si>
  <si>
    <t>TX</t>
  </si>
  <si>
    <t>2.5</t>
  </si>
  <si>
    <t>2.6</t>
  </si>
  <si>
    <t>EXTINTOR DE INCÊNDIO PORTÁTIL COM CARGA DE ÁGUA PRESSURIZADA DE 10 L, CLASSE A - FORNECIMENTO E INSTALAÇÃO. AF_10/2020_PE</t>
  </si>
  <si>
    <t>EXTINTOR DE INCÊNDIO PORTÁTIL COM CARGA DE CO2 DE 6 KG, CLASSE BC - FORNECIMENTO E INSTALAÇÃO. AF_10/2020_PE</t>
  </si>
  <si>
    <t>12.7</t>
  </si>
  <si>
    <t>12.7.1</t>
  </si>
  <si>
    <t>12.7.2</t>
  </si>
  <si>
    <t>INTERRUPTOR SIMPLES + TOMADA 2P+T 10A, 250V, CONJUNTO MONTADO PARA EMBUTIR 4" X 2" (PLACA + SUPORTE + MODULOS)</t>
  </si>
  <si>
    <t>CORDOALHA DE COBRE NU 35 MM², NÃO ENTERRADA, COM ISOLADOR - FORNECIMENTO E INSTALAÇÃO. AF_08/2023</t>
  </si>
  <si>
    <t>HASTE DE ATERRAMENTO, DIÂMETRO 3/4", COM 3 METROS - FORNECIMENTO E INSTALAÇÃO. AF_08/2023</t>
  </si>
  <si>
    <t>13.1.14</t>
  </si>
  <si>
    <t>13.1.15</t>
  </si>
  <si>
    <t>13.1.16</t>
  </si>
  <si>
    <t>13.1.17</t>
  </si>
  <si>
    <t>13.1.18</t>
  </si>
  <si>
    <t>13.1.19</t>
  </si>
  <si>
    <t>39.24.153</t>
  </si>
  <si>
    <t>TUBO, PVC, SOLDÁVEL, DE 20MM, INSTALADO EM DRENO DE AR CONDICIONADO - FORNECIMENTO E INSTALAÇÃO. AF_08/2022</t>
  </si>
  <si>
    <t>43.20.130</t>
  </si>
  <si>
    <t>CAIXA DE CONCRETO ARMADO PRE-MOLDADO, COM FUNDO E TAMPA, DIMENSOES DE 0,40 X 0,40 X 0,40 M</t>
  </si>
  <si>
    <t>CAIXA D'AGUA / RESERVATORIO EM POLIESTER REFORCADO COM FIBRA DE VIDRO, 2000 LITROS, COM TAMPA</t>
  </si>
  <si>
    <t>REGISTRO GAVETA COM ACABAMENTO E CANOPLA CROMADOS, SIMPLES, BITOLA 1" (REF 1509)</t>
  </si>
  <si>
    <t>CAIXA D'AGUA / RESERVATORIO EM POLIESTER REFORCADO COM FIBRA DE VIDRO, 5000 LITROS, COM TAMPA</t>
  </si>
  <si>
    <t>13.4.8</t>
  </si>
  <si>
    <t>13.4.9</t>
  </si>
  <si>
    <t>13.4.10</t>
  </si>
  <si>
    <t>13.4.11</t>
  </si>
  <si>
    <t>13.4.12</t>
  </si>
  <si>
    <t>13.4.13</t>
  </si>
  <si>
    <t>13.4.14</t>
  </si>
  <si>
    <t>13.4.15</t>
  </si>
  <si>
    <t>13.1.20</t>
  </si>
  <si>
    <t>Cabo de cobre flexível de 95 mm², isolamento 0,6/1kV - isolação HEPR 90°C</t>
  </si>
  <si>
    <t>Cabo de cobre flexível de 25 mm², isolamento 0,6/1kV - isolação HEPR 90°C</t>
  </si>
  <si>
    <t>Cabo de cobre flexível de 3 x 4 mm², isolamento 500 V - isolação PP 70°C</t>
  </si>
  <si>
    <t>JANELA INTEGRADA VENEZIANA EM ALUMINIO PERFIL 25, 120 X 120 CM (A X L), 2 FLS (2 VIDROS) E VENEZIANA COM ACIONAMENTO MANUAL, SEM BANDEIRA, ACABAMENTO BRILHANTE, BATENTE DE 11,50 A 12,50 CM, COM VIDRO 4 MM, INCLUSO GUARNICAO</t>
  </si>
  <si>
    <t>10.2.6</t>
  </si>
  <si>
    <t>10.2.7</t>
  </si>
  <si>
    <t>GRADIL EM FERRO FIXADO EM VÃOS DE JANELAS, FORMADO POR BARRAS CHATAS DE 25X4,8 MM. AF_04/2019 (PARA CONDENSADORA)</t>
  </si>
  <si>
    <t>10.3.3</t>
  </si>
  <si>
    <t>16.1.1</t>
  </si>
  <si>
    <t>16.1</t>
  </si>
  <si>
    <t>16.1.2</t>
  </si>
  <si>
    <t>16.1.3</t>
  </si>
  <si>
    <t>16.2</t>
  </si>
  <si>
    <t>16.3</t>
  </si>
  <si>
    <t>16.3.1</t>
  </si>
  <si>
    <t>16.2.1</t>
  </si>
  <si>
    <t>16.2.2</t>
  </si>
  <si>
    <t>CARGA, MANOBRA E DESCARGA DE ENTULHO EM CAMINHÃO BASCULANTE 10 M³ - CARGA COM ESCAVADEIRA HIDRÁULICA (CAÇAMBA DE 0,80 M³ / 111 HP) E DESCARGA LIVRE (UNIDADE: M3). AF_07/2020</t>
  </si>
  <si>
    <t>13.4.16</t>
  </si>
  <si>
    <t>MOBILIARIO</t>
  </si>
  <si>
    <t>16.3.2</t>
  </si>
  <si>
    <t>INSTALAÇÃO DE BICICLETÁRIO MODELO U INVERTIDO, DIMENSÕES 110 CM X 78 CM EM TUBO CIRCULAR DE AÇO Ø 2'' COM PINTURA ELETROSTÁTICA, FIXADO COM CONCRETO, SOBRE SOLO. AF_11/202</t>
  </si>
  <si>
    <t>INSTALAÇÃO DE CONJUNTO COM MESA E QUATRO BANCOS PRÉ-FABRICADO DE CONCRETO, DIMENSÕES 90 CM X 95 CM (MESA) E 20 CM X 60 CM (BANCO), SOBRE PISO DE CONCRETO EXISTENTE. AF_11/2021</t>
  </si>
  <si>
    <t>CABO COAXIAL RG11 95% DE MALHA</t>
  </si>
  <si>
    <t>13.4.17</t>
  </si>
  <si>
    <t>m</t>
  </si>
  <si>
    <t>CHAPIM SOBRE MUROS LINEARES, EM GRANITO OU MÁRMORE, L = 25 CM, ASSENTADO COM ARGAMASSA 1:6 COM ADITIVO. AF_11/2020</t>
  </si>
  <si>
    <t>15.2.10</t>
  </si>
  <si>
    <t>Cobertura plana em chapa de policarbonato alveolar de 10 mm</t>
  </si>
  <si>
    <t>16.32.120</t>
  </si>
  <si>
    <t>5.6</t>
  </si>
  <si>
    <t>PISO PODOTÁTIL DE ALERTA OU DIRECIONAL, DE CONCRETO, ASSENTADO SOBRE ARGAMASSA. AF_03/2024</t>
  </si>
  <si>
    <t>11.4</t>
  </si>
  <si>
    <t>11.4.1</t>
  </si>
  <si>
    <t>11.4.2</t>
  </si>
  <si>
    <t>11.4.3</t>
  </si>
  <si>
    <t>BANCADAS</t>
  </si>
  <si>
    <t>44.02.062</t>
  </si>
  <si>
    <t>Tampo/bancada em granito, com frontão, espessura de 2 cm,
acabamento polido</t>
  </si>
  <si>
    <t>M2</t>
  </si>
  <si>
    <t>CUBA DE EMBUTIR RETANGULAR DE AÇO INOXIDÁVEL, 46 X 30 X 12 CM - FORNECIMENTO E INSTALAÇÃO. AF_01/2020</t>
  </si>
  <si>
    <t>11.2.13</t>
  </si>
  <si>
    <t>9.3.2</t>
  </si>
  <si>
    <t>11.1.6</t>
  </si>
  <si>
    <t>TORNEIRA DE MESA PARA LAVATORIO, METALICA CROMADA, COM SENSOR DE APROXIMACAO ELETRICO, BIVOLT</t>
  </si>
  <si>
    <t>LOCACAO DE CONTAINER 2,30 X 6,00 M, ALT. 2,50 M, COM 1 SANITARIO, PARA ESCRITORIO, COMPLETO, SEM DIVISORIAS INTERNAS (NAO INCLUI MOBILIZACAO/DESMOBILIZACAO)</t>
  </si>
  <si>
    <t>CONCRETO USINADO BOMBEAVEL, CLASSE DE RESISTENCIA C30, BRITA 0 E 1, SLUMP = 100 +/- 20MM, COM BOMBEAMENTO (DISPONIBILIZACAO DE BOMBA), SEM O LANCAMENTO (NBR 8953)</t>
  </si>
  <si>
    <t xml:space="preserve">ALVENARIA DE EMBASAMENTO COM BLOCO ESTRUTURAL DE CERÂMICA, DE 14X19X29CM E ARGAMASSA DE ASSENTAMENTO COM PREPARO EM BETONEIRA. AF_05/2020                                                      </t>
  </si>
  <si>
    <t>CUMEEIRA E ESPIGÃO PARA TELHA CERÂMICA EMBOÇADA COM ARGAMASSA TRAÇO 1:2:9 (CIMENTO, CAL E AREIA), PARA TELHADOS COM MAIS DE 2 ÁGUAS, INCLUSO TRANSPORTE VERTICAL. AF 07/2019</t>
  </si>
  <si>
    <t>ASSENTAMENTO DE GUIA (MEIO-FIO) EM TRECHO RETO, CONFECCIONADA EM CONCRETO PRÉ FABRICADO, DIMENSÕES 100X15X13X20 CM (COMPRIMENTO X BASE INFERIOR X BASE SUPERIOR X ALTURA). AF_01/2024</t>
  </si>
  <si>
    <t>PORTA DE ABRIR EM ALUMINIO TIPO VENEZIANA, ACABAMENTO ANODIZADO NATURAL, SEM GUARNICAO/ALIZAR/VISTA</t>
  </si>
  <si>
    <t>VASO SANITARIO SIFONADO CONVENCIONAL PARA PCD SEM FURO FRONTAL COM LOUÇA BRANCA SEM ASSENTO, INCLUSO CONJUNTO DE LIGAÇÃO PARA BACIA SANITÁRIA AJUSTÁVEL -FORNECIMENTO E INSTALAÇÃO. AF_01/2020</t>
  </si>
  <si>
    <t>CUBA DE EMBUTIR OVAL EM LOUÇA BRANCA, 35 X 50CM OU EQUIVALENTE, INCLUSO VÁLVULA E SIFÃO TIPO GARRAFA EM METAL CROMADO - FORNECIMENTO E INSTALAÇÃO. AF_01/2020</t>
  </si>
  <si>
    <t>TORNEIRA DE MESA/BANCADA, PARA LAVATORIO, FIXA, METALICA CROMADA, PADRAO POPULAR, 1/2" OU 3/4" (REF 1193)</t>
  </si>
  <si>
    <t>TORNEIRA METALICA CROMADA, DE MESA/BANCADA, PARA COZINHA, BICA MOVEL, COM AREJADOR, 1/2" OU 3/4" (REF 1167 / 1168)</t>
  </si>
  <si>
    <t xml:space="preserve">CUBA ACO INOX (AISI 304) DE EMBUTIR COM VALVULA 3 1/2 ", DE *40 X 34 X 12* CM </t>
  </si>
  <si>
    <t>TORNEIRA DE BOIA VAZAO TOTAL PARA CAIXA D'AGUA, AGUA FRIA, BITOLA 3/4", COM HASTE E TORNEIRA METALICOS E BALAO PLASTICO</t>
  </si>
  <si>
    <t xml:space="preserve">CAIXA SIFONADA, PVC, 150 X *185* X 75 MM, COM GRELHA QUADRADA, BRANCA </t>
  </si>
  <si>
    <t xml:space="preserve">REGISTRO PRESSAO COM ACABAMENTO E CANOPLA CROMADA, SIMPLES, BITOLA 3/4" (REF 1416) </t>
  </si>
  <si>
    <t>POSTE DE CONCRETO ARMADO DE SECAO DUPLO T, EXTENSAO DE 9,00 M, RESISTENCIA DE 300 A 400 DAN, TIPO B OU D</t>
  </si>
  <si>
    <t xml:space="preserve">BASE METÁLICA PARA MASTRO 1 ½" PARA SPDA - FORNECIMENTO E INSTALAÇÃO. AF_08/2023 </t>
  </si>
  <si>
    <t xml:space="preserve">CAPTOR TIPO FRANKLIN PARA SPDA - FORNECIMENTO E INSTALAÇÃO. AF_08/2023 </t>
  </si>
  <si>
    <t xml:space="preserve">CONECTOR GRAMPO METÁLICO TIPO OLHAL, PARA SPDA, PARA HASTE DE ATERRAMENTO DE 3/4'' E CABOS DE 10 A 50 MM2 - FORNECIMENTO E INSTALAÇÃO. AF_08/2023 </t>
  </si>
  <si>
    <t xml:space="preserve">MASTRO 1 ½", COM 3 METROS, PARA SPDA - FORNECIMENTO E INSTALAÇÃO. AF_08/2023 </t>
  </si>
  <si>
    <t xml:space="preserve">LUMINARIA DE SOBREPOR EM CHAPA DE ACO PARA 1 LAMPADA FLUORESCENTE DE *36* W, ALETADA, COMPLETA (LAMPADA E REATOR INCLUSOS)                        </t>
  </si>
  <si>
    <t>TOMADA 2P+T 10A, 250V, CONJUNTO MONTADO PARA SOBREPOR 4" X 2" (CAIXA + MODULO)</t>
  </si>
  <si>
    <t>TOMADA 2P+T 20A 250V, CONJUNTO MONTADO PARA EMBUTIR 4" X 2" (PLACA + SUPORTE + MODULO)</t>
  </si>
  <si>
    <t>TOMADA PARA ANTENA DE TV, CABO COAXIAL DE 9 MM, CONJUNTO MONTADO PARA EMBUTIR 4" X 2" (PLACA + SUPORTE + MODULO)</t>
  </si>
  <si>
    <t xml:space="preserve">CABO DE COBRE FLEXÍVEL ISOLADO, 2,5 MM², ANTI-CHAMA 450/750 V, PARA CIRCUITOS TERMINAIS - FORNECIMENTO E INSTALAÇÃO. AF_03/2023 </t>
  </si>
  <si>
    <t>TUBO DE COBRE FLEXIVEL, D = 1/4 ", E = 0,79 MM, PARA AR-CONDICIONADO/ INSTALACOES GAS RESIDENCIAIS E COMERCIAIS</t>
  </si>
  <si>
    <t>TUBO DE COBRE FLEXIVEL, D = 3/8 ", E = 0,79 MM, PARA AR-CONDICIONADO/ INSTALACOES GAS RESIDENCIAIS E COMERCIAI</t>
  </si>
  <si>
    <t>TUBO DE COBRE FLEXIVEL, D = 5/8 ", E = 0,79 MM, PARA AR-CONDICIONADO/ INSTALACOES GAS RESIDENCIAIS E COMERCIAIS</t>
  </si>
  <si>
    <t>TUBO DE COBRE FLEXIVEL, D = 1/2 ", E = 0,79 MM, PARA AR-CONDICIONADO/ INSTALACOES GAS RESIDENCIAIS E COMERCIAIS</t>
  </si>
  <si>
    <t>TUBO DE ESPUMA DE POLIETILENO EXPANDIDO FLEXIVEL PARA ISOLAMENTO TERMICO DE TUBULACAO DE AR CONDICIONADO, AGUA QUENTE, DN 1/2", E=10 MM</t>
  </si>
  <si>
    <t>Caixa de passagem para condicionamento de ar tipo Split, com saída de dreno único na vertical - 39 x 22 x 6 cm</t>
  </si>
  <si>
    <t xml:space="preserve">CABO DE REDE, PAR TRANCADO U/UTP, 4 PARES, CATEGORIA 5E (CAT 5E), ISOLAMENTO PVC (CMX </t>
  </si>
  <si>
    <t xml:space="preserve">ALVENARIA DE EMBASAMENTO COM BLOCO ESTRUTURAL DE CERÂMICA, DE 14X19X29CM E ARGAMASSA DE ASSENTAMENTO COM PREPARO EM BETONEIRA. AF_05/2020                                        </t>
  </si>
  <si>
    <t xml:space="preserve">PINTURA LÁTEX ACRÍLICA PREMIUM, APLICAÇÃO MANUAL EM PAREDES, DUAS DEMÃOS. AF_04/2023 </t>
  </si>
  <si>
    <t xml:space="preserve">PLANTIO DE ÁRVORE ORNAMENTAL COM ALTURA DE MUDA MENOR OU IGUAL A 2,00 M . AF_07/2024 </t>
  </si>
  <si>
    <t>Elaboração de projeto de adequação de entrada de energia elétrica junto a concessionária, com medição em baixa tensão e demanda até 75 Kva</t>
  </si>
  <si>
    <t>Responsável Técnico: Yuná Faro Gervásio
CAU: A249104-4</t>
  </si>
  <si>
    <t>Prefeitura do Município de São Vicente, 31 de Janeiro de 2025</t>
  </si>
</sst>
</file>

<file path=xl/styles.xml><?xml version="1.0" encoding="utf-8"?>
<styleSheet xmlns="http://schemas.openxmlformats.org/spreadsheetml/2006/main">
  <numFmts count="10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_(* #,##0.00_);_(* \(#,##0.00\);_(* &quot;-&quot;??_);_(@_)"/>
    <numFmt numFmtId="165" formatCode="_(&quot;R$&quot;* #,##0_);_(&quot;R$&quot;* \(#,##0\);_(&quot;R$&quot;* &quot;-&quot;_);_(@_)"/>
    <numFmt numFmtId="166" formatCode="_(* #,##0.00_);_(* \(#,##0.00\);_(* \-??_);_(@_)"/>
    <numFmt numFmtId="167" formatCode="#,##0.00\ ;&quot; (&quot;#,##0.00\);&quot; -&quot;#\ ;@\ "/>
    <numFmt numFmtId="168" formatCode="#,##0.00&quot; &quot;;&quot;-&quot;#,##0.00&quot; &quot;;&quot; -&quot;#&quot; &quot;;@&quot; &quot;"/>
    <numFmt numFmtId="169" formatCode="&quot;R$&quot;\ #,##0.00"/>
    <numFmt numFmtId="170" formatCode="&quot;R$ &quot;#,##0.00"/>
    <numFmt numFmtId="171" formatCode="&quot;R$ &quot;#,##0.00_);\(&quot;R$ &quot;#,##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5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34"/>
      <name val="Kunstler Script"/>
      <family val="4"/>
    </font>
    <font>
      <b/>
      <sz val="14"/>
      <name val="Arial"/>
      <family val="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35"/>
      <name val="Kunstler Script"/>
      <family val="4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C0C0C0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0" fontId="2" fillId="0" borderId="0"/>
    <xf numFmtId="168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10" fillId="0" borderId="0" applyBorder="0" applyProtection="0"/>
    <xf numFmtId="0" fontId="11" fillId="0" borderId="0"/>
    <xf numFmtId="0" fontId="13" fillId="0" borderId="0"/>
    <xf numFmtId="43" fontId="2" fillId="0" borderId="0" applyFont="0" applyFill="0" applyBorder="0" applyAlignment="0" applyProtection="0"/>
    <xf numFmtId="42" fontId="2" fillId="0" borderId="0" applyFill="0" applyBorder="0" applyAlignment="0" applyProtection="0"/>
    <xf numFmtId="0" fontId="2" fillId="0" borderId="0"/>
    <xf numFmtId="0" fontId="2" fillId="0" borderId="0"/>
    <xf numFmtId="0" fontId="21" fillId="0" borderId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2"/>
    <xf numFmtId="4" fontId="2" fillId="0" borderId="0" xfId="2" applyNumberFormat="1"/>
    <xf numFmtId="0" fontId="2" fillId="0" borderId="0" xfId="2" applyAlignment="1">
      <alignment vertical="center"/>
    </xf>
    <xf numFmtId="0" fontId="9" fillId="0" borderId="0" xfId="2" applyFont="1"/>
    <xf numFmtId="167" fontId="2" fillId="0" borderId="0" xfId="2" applyNumberFormat="1"/>
    <xf numFmtId="4" fontId="6" fillId="0" borderId="0" xfId="4" applyNumberFormat="1" applyFont="1" applyAlignment="1">
      <alignment vertical="center" wrapText="1"/>
    </xf>
    <xf numFmtId="0" fontId="2" fillId="0" borderId="0" xfId="2" applyAlignment="1">
      <alignment horizontal="center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4" applyNumberFormat="1" applyFont="1" applyAlignment="1">
      <alignment horizontal="right" vertical="center" wrapText="1"/>
    </xf>
    <xf numFmtId="0" fontId="7" fillId="0" borderId="0" xfId="4" applyFont="1" applyAlignment="1">
      <alignment horizontal="right" vertical="center" wrapText="1"/>
    </xf>
    <xf numFmtId="4" fontId="6" fillId="0" borderId="0" xfId="5" applyNumberFormat="1" applyFont="1" applyFill="1" applyBorder="1" applyAlignment="1" applyProtection="1">
      <alignment horizontal="right" vertical="center" wrapText="1"/>
    </xf>
    <xf numFmtId="0" fontId="6" fillId="0" borderId="0" xfId="4" applyFont="1" applyAlignment="1">
      <alignment horizontal="center" vertical="center" wrapText="1"/>
    </xf>
    <xf numFmtId="4" fontId="7" fillId="0" borderId="0" xfId="4" applyNumberFormat="1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4" fontId="6" fillId="0" borderId="0" xfId="5" applyNumberFormat="1" applyFont="1" applyFill="1" applyBorder="1" applyAlignment="1" applyProtection="1">
      <alignment horizontal="right" vertical="center"/>
    </xf>
    <xf numFmtId="0" fontId="6" fillId="0" borderId="0" xfId="4" applyFont="1" applyAlignment="1">
      <alignment horizontal="center" vertical="center"/>
    </xf>
    <xf numFmtId="4" fontId="7" fillId="0" borderId="0" xfId="4" applyNumberFormat="1" applyFont="1" applyAlignment="1">
      <alignment vertical="center"/>
    </xf>
    <xf numFmtId="0" fontId="7" fillId="0" borderId="0" xfId="4" applyFont="1" applyAlignment="1">
      <alignment horizontal="left" vertical="center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167" fontId="6" fillId="0" borderId="0" xfId="4" applyNumberFormat="1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4" applyFont="1" applyAlignment="1">
      <alignment vertical="center" wrapText="1"/>
    </xf>
    <xf numFmtId="0" fontId="2" fillId="0" borderId="0" xfId="2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169" fontId="7" fillId="0" borderId="0" xfId="4" applyNumberFormat="1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4" fontId="19" fillId="0" borderId="0" xfId="0" applyNumberFormat="1" applyFont="1"/>
    <xf numFmtId="0" fontId="21" fillId="0" borderId="0" xfId="21"/>
    <xf numFmtId="9" fontId="21" fillId="0" borderId="0" xfId="21" applyNumberFormat="1"/>
    <xf numFmtId="0" fontId="29" fillId="0" borderId="7" xfId="4" applyFont="1" applyBorder="1" applyAlignment="1">
      <alignment horizontal="center" vertical="center" wrapText="1"/>
    </xf>
    <xf numFmtId="0" fontId="29" fillId="0" borderId="7" xfId="0" applyFont="1" applyBorder="1" applyAlignment="1" applyProtection="1">
      <alignment vertical="center"/>
      <protection locked="0"/>
    </xf>
    <xf numFmtId="4" fontId="29" fillId="0" borderId="7" xfId="4" applyNumberFormat="1" applyFont="1" applyBorder="1" applyAlignment="1">
      <alignment horizontal="right" vertical="center" wrapText="1"/>
    </xf>
    <xf numFmtId="4" fontId="29" fillId="3" borderId="20" xfId="5" applyNumberFormat="1" applyFont="1" applyFill="1" applyBorder="1" applyAlignment="1" applyProtection="1">
      <alignment horizontal="right" vertical="center" wrapText="1"/>
    </xf>
    <xf numFmtId="0" fontId="29" fillId="3" borderId="20" xfId="4" applyFont="1" applyFill="1" applyBorder="1" applyAlignment="1">
      <alignment horizontal="center" vertical="center" wrapText="1"/>
    </xf>
    <xf numFmtId="4" fontId="30" fillId="3" borderId="21" xfId="4" applyNumberFormat="1" applyFont="1" applyFill="1" applyBorder="1" applyAlignment="1">
      <alignment vertical="center" wrapText="1"/>
    </xf>
    <xf numFmtId="0" fontId="29" fillId="0" borderId="7" xfId="4" applyFont="1" applyBorder="1" applyAlignment="1">
      <alignment horizontal="left" vertical="center" wrapText="1"/>
    </xf>
    <xf numFmtId="0" fontId="30" fillId="2" borderId="26" xfId="4" applyFont="1" applyFill="1" applyBorder="1" applyAlignment="1">
      <alignment horizontal="left" vertical="center" wrapText="1"/>
    </xf>
    <xf numFmtId="0" fontId="30" fillId="3" borderId="27" xfId="4" applyFont="1" applyFill="1" applyBorder="1" applyAlignment="1">
      <alignment horizontal="left" vertical="center" wrapText="1"/>
    </xf>
    <xf numFmtId="0" fontId="29" fillId="0" borderId="7" xfId="0" applyFont="1" applyBorder="1" applyAlignment="1" applyProtection="1">
      <alignment vertical="center" wrapText="1"/>
      <protection locked="0"/>
    </xf>
    <xf numFmtId="4" fontId="29" fillId="0" borderId="7" xfId="0" applyNumberFormat="1" applyFont="1" applyBorder="1" applyAlignment="1" applyProtection="1">
      <alignment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30" fillId="2" borderId="24" xfId="4" applyFont="1" applyFill="1" applyBorder="1" applyAlignment="1">
      <alignment horizontal="left" vertical="center" wrapText="1"/>
    </xf>
    <xf numFmtId="0" fontId="30" fillId="2" borderId="24" xfId="4" applyFont="1" applyFill="1" applyBorder="1" applyAlignment="1">
      <alignment horizontal="center" vertical="center" wrapText="1"/>
    </xf>
    <xf numFmtId="0" fontId="29" fillId="0" borderId="11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center" vertical="center" wrapText="1"/>
    </xf>
    <xf numFmtId="4" fontId="29" fillId="0" borderId="11" xfId="4" applyNumberFormat="1" applyFont="1" applyBorder="1" applyAlignment="1">
      <alignment horizontal="right" vertical="center" wrapText="1"/>
    </xf>
    <xf numFmtId="4" fontId="29" fillId="3" borderId="20" xfId="5" applyNumberFormat="1" applyFont="1" applyFill="1" applyBorder="1" applyAlignment="1" applyProtection="1">
      <alignment horizontal="right" vertical="center"/>
    </xf>
    <xf numFmtId="0" fontId="29" fillId="3" borderId="20" xfId="4" applyFont="1" applyFill="1" applyBorder="1" applyAlignment="1">
      <alignment horizontal="center" vertical="center"/>
    </xf>
    <xf numFmtId="4" fontId="30" fillId="3" borderId="21" xfId="4" applyNumberFormat="1" applyFont="1" applyFill="1" applyBorder="1" applyAlignment="1">
      <alignment vertical="center"/>
    </xf>
    <xf numFmtId="0" fontId="30" fillId="2" borderId="28" xfId="4" applyFont="1" applyFill="1" applyBorder="1" applyAlignment="1">
      <alignment horizontal="left" vertical="center" wrapText="1"/>
    </xf>
    <xf numFmtId="0" fontId="30" fillId="2" borderId="28" xfId="4" applyFont="1" applyFill="1" applyBorder="1" applyAlignment="1">
      <alignment horizontal="center" vertical="center" wrapText="1"/>
    </xf>
    <xf numFmtId="0" fontId="29" fillId="0" borderId="10" xfId="4" applyFont="1" applyBorder="1" applyAlignment="1">
      <alignment horizontal="left" vertical="center" wrapText="1"/>
    </xf>
    <xf numFmtId="0" fontId="29" fillId="0" borderId="10" xfId="4" applyFont="1" applyBorder="1" applyAlignment="1">
      <alignment horizontal="center" vertical="center" wrapText="1"/>
    </xf>
    <xf numFmtId="4" fontId="29" fillId="0" borderId="10" xfId="4" applyNumberFormat="1" applyFont="1" applyBorder="1" applyAlignment="1">
      <alignment horizontal="right" vertical="center" wrapText="1"/>
    </xf>
    <xf numFmtId="4" fontId="29" fillId="3" borderId="22" xfId="5" applyNumberFormat="1" applyFont="1" applyFill="1" applyBorder="1" applyAlignment="1" applyProtection="1">
      <alignment horizontal="right" vertical="center" wrapText="1"/>
    </xf>
    <xf numFmtId="0" fontId="29" fillId="3" borderId="22" xfId="4" applyFont="1" applyFill="1" applyBorder="1" applyAlignment="1">
      <alignment horizontal="center" vertical="center" wrapText="1"/>
    </xf>
    <xf numFmtId="4" fontId="30" fillId="3" borderId="23" xfId="4" applyNumberFormat="1" applyFont="1" applyFill="1" applyBorder="1" applyAlignment="1">
      <alignment vertical="center" wrapText="1"/>
    </xf>
    <xf numFmtId="0" fontId="30" fillId="2" borderId="28" xfId="4" applyFont="1" applyFill="1" applyBorder="1" applyAlignment="1">
      <alignment vertical="center" wrapText="1"/>
    </xf>
    <xf numFmtId="0" fontId="30" fillId="2" borderId="29" xfId="4" applyFont="1" applyFill="1" applyBorder="1" applyAlignment="1">
      <alignment vertical="center" wrapText="1"/>
    </xf>
    <xf numFmtId="0" fontId="30" fillId="3" borderId="28" xfId="4" applyFont="1" applyFill="1" applyBorder="1" applyAlignment="1">
      <alignment horizontal="center" vertical="center" wrapText="1"/>
    </xf>
    <xf numFmtId="0" fontId="29" fillId="0" borderId="10" xfId="0" applyFont="1" applyBorder="1" applyAlignment="1" applyProtection="1">
      <alignment vertical="center"/>
      <protection locked="0"/>
    </xf>
    <xf numFmtId="0" fontId="30" fillId="2" borderId="27" xfId="4" applyFont="1" applyFill="1" applyBorder="1" applyAlignment="1">
      <alignment horizontal="left" vertical="center" wrapText="1"/>
    </xf>
    <xf numFmtId="0" fontId="30" fillId="2" borderId="25" xfId="4" applyFont="1" applyFill="1" applyBorder="1" applyAlignment="1">
      <alignment horizontal="left" vertical="center" wrapText="1"/>
    </xf>
    <xf numFmtId="0" fontId="30" fillId="3" borderId="31" xfId="4" applyFont="1" applyFill="1" applyBorder="1" applyAlignment="1">
      <alignment horizontal="left" vertical="center" wrapText="1"/>
    </xf>
    <xf numFmtId="0" fontId="29" fillId="0" borderId="11" xfId="0" applyFont="1" applyBorder="1" applyAlignment="1" applyProtection="1">
      <alignment vertical="center"/>
      <protection locked="0"/>
    </xf>
    <xf numFmtId="0" fontId="30" fillId="3" borderId="28" xfId="4" applyFont="1" applyFill="1" applyBorder="1" applyAlignment="1">
      <alignment horizontal="right" vertical="center" wrapText="1"/>
    </xf>
    <xf numFmtId="0" fontId="29" fillId="6" borderId="7" xfId="0" applyFont="1" applyFill="1" applyBorder="1" applyAlignment="1" applyProtection="1">
      <alignment vertical="center" wrapText="1"/>
      <protection locked="0"/>
    </xf>
    <xf numFmtId="0" fontId="29" fillId="0" borderId="7" xfId="0" applyFont="1" applyBorder="1" applyAlignment="1">
      <alignment vertical="center" wrapText="1"/>
    </xf>
    <xf numFmtId="0" fontId="29" fillId="6" borderId="7" xfId="0" applyFont="1" applyFill="1" applyBorder="1" applyAlignment="1">
      <alignment vertical="center" wrapText="1"/>
    </xf>
    <xf numFmtId="0" fontId="29" fillId="0" borderId="7" xfId="2" applyFont="1" applyBorder="1" applyAlignment="1">
      <alignment horizontal="left" vertical="center" wrapText="1"/>
    </xf>
    <xf numFmtId="4" fontId="29" fillId="0" borderId="11" xfId="0" applyNumberFormat="1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4" fontId="29" fillId="0" borderId="10" xfId="0" applyNumberFormat="1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4" fontId="29" fillId="0" borderId="37" xfId="4" applyNumberFormat="1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6" borderId="11" xfId="0" applyFont="1" applyFill="1" applyBorder="1" applyAlignment="1" applyProtection="1">
      <alignment vertical="center" wrapText="1"/>
      <protection locked="0"/>
    </xf>
    <xf numFmtId="0" fontId="29" fillId="6" borderId="11" xfId="0" applyFont="1" applyFill="1" applyBorder="1" applyAlignment="1">
      <alignment vertical="center" wrapText="1"/>
    </xf>
    <xf numFmtId="167" fontId="29" fillId="0" borderId="37" xfId="4" applyNumberFormat="1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6" borderId="7" xfId="2" applyFont="1" applyFill="1" applyBorder="1" applyAlignment="1" applyProtection="1">
      <alignment vertical="center" wrapText="1"/>
      <protection locked="0"/>
    </xf>
    <xf numFmtId="0" fontId="29" fillId="6" borderId="11" xfId="2" applyFont="1" applyFill="1" applyBorder="1" applyAlignment="1" applyProtection="1">
      <alignment vertical="center" wrapText="1"/>
      <protection locked="0"/>
    </xf>
    <xf numFmtId="0" fontId="29" fillId="6" borderId="10" xfId="0" applyFont="1" applyFill="1" applyBorder="1" applyAlignment="1" applyProtection="1">
      <alignment vertical="center" wrapText="1"/>
      <protection locked="0"/>
    </xf>
    <xf numFmtId="0" fontId="30" fillId="3" borderId="30" xfId="4" applyFont="1" applyFill="1" applyBorder="1" applyAlignment="1">
      <alignment horizontal="center" vertical="center" wrapText="1"/>
    </xf>
    <xf numFmtId="0" fontId="30" fillId="3" borderId="30" xfId="4" applyFont="1" applyFill="1" applyBorder="1" applyAlignment="1">
      <alignment horizontal="right" vertical="center" wrapText="1"/>
    </xf>
    <xf numFmtId="0" fontId="30" fillId="3" borderId="27" xfId="4" applyFont="1" applyFill="1" applyBorder="1" applyAlignment="1">
      <alignment horizontal="left" vertical="center"/>
    </xf>
    <xf numFmtId="0" fontId="30" fillId="3" borderId="28" xfId="4" applyFont="1" applyFill="1" applyBorder="1" applyAlignment="1">
      <alignment horizontal="center" vertical="center"/>
    </xf>
    <xf numFmtId="0" fontId="30" fillId="3" borderId="28" xfId="4" applyFont="1" applyFill="1" applyBorder="1" applyAlignment="1">
      <alignment horizontal="right" vertical="center"/>
    </xf>
    <xf numFmtId="0" fontId="2" fillId="0" borderId="19" xfId="2" applyBorder="1"/>
    <xf numFmtId="0" fontId="30" fillId="2" borderId="27" xfId="4" applyFont="1" applyFill="1" applyBorder="1" applyAlignment="1">
      <alignment horizontal="left" vertical="center"/>
    </xf>
    <xf numFmtId="0" fontId="30" fillId="2" borderId="28" xfId="4" applyFont="1" applyFill="1" applyBorder="1" applyAlignment="1">
      <alignment horizontal="left" vertical="center"/>
    </xf>
    <xf numFmtId="0" fontId="30" fillId="2" borderId="28" xfId="4" applyFont="1" applyFill="1" applyBorder="1" applyAlignment="1">
      <alignment horizontal="center" vertical="center"/>
    </xf>
    <xf numFmtId="0" fontId="29" fillId="3" borderId="27" xfId="4" applyFont="1" applyFill="1" applyBorder="1" applyAlignment="1">
      <alignment horizontal="left" vertical="center" wrapText="1"/>
    </xf>
    <xf numFmtId="0" fontId="30" fillId="5" borderId="31" xfId="4" applyFont="1" applyFill="1" applyBorder="1" applyAlignment="1">
      <alignment horizontal="left" vertical="center" wrapText="1"/>
    </xf>
    <xf numFmtId="0" fontId="30" fillId="5" borderId="30" xfId="4" applyFont="1" applyFill="1" applyBorder="1" applyAlignment="1">
      <alignment horizontal="center" vertical="center" wrapText="1"/>
    </xf>
    <xf numFmtId="4" fontId="29" fillId="5" borderId="30" xfId="5" applyNumberFormat="1" applyFont="1" applyFill="1" applyBorder="1" applyAlignment="1" applyProtection="1">
      <alignment horizontal="right" vertical="center" wrapText="1"/>
    </xf>
    <xf numFmtId="4" fontId="30" fillId="5" borderId="32" xfId="4" applyNumberFormat="1" applyFont="1" applyFill="1" applyBorder="1" applyAlignment="1">
      <alignment vertical="center" wrapText="1"/>
    </xf>
    <xf numFmtId="169" fontId="30" fillId="3" borderId="29" xfId="4" applyNumberFormat="1" applyFont="1" applyFill="1" applyBorder="1" applyAlignment="1">
      <alignment horizontal="center" vertical="center" wrapText="1"/>
    </xf>
    <xf numFmtId="49" fontId="2" fillId="0" borderId="37" xfId="2" applyNumberFormat="1" applyBorder="1" applyAlignment="1">
      <alignment horizontal="center" vertical="center" wrapText="1"/>
    </xf>
    <xf numFmtId="4" fontId="2" fillId="0" borderId="35" xfId="2" applyNumberFormat="1" applyBorder="1" applyAlignment="1">
      <alignment horizontal="center" vertical="center" wrapText="1"/>
    </xf>
    <xf numFmtId="4" fontId="2" fillId="0" borderId="43" xfId="2" applyNumberFormat="1" applyBorder="1" applyAlignment="1">
      <alignment horizontal="center" vertical="center" wrapText="1"/>
    </xf>
    <xf numFmtId="0" fontId="29" fillId="0" borderId="36" xfId="4" applyFont="1" applyBorder="1" applyAlignment="1">
      <alignment horizontal="left" vertical="center" wrapText="1"/>
    </xf>
    <xf numFmtId="0" fontId="29" fillId="0" borderId="34" xfId="4" applyFont="1" applyBorder="1" applyAlignment="1">
      <alignment horizontal="left" vertical="center" wrapText="1"/>
    </xf>
    <xf numFmtId="4" fontId="29" fillId="0" borderId="35" xfId="4" applyNumberFormat="1" applyFont="1" applyBorder="1" applyAlignment="1">
      <alignment vertical="center" wrapText="1"/>
    </xf>
    <xf numFmtId="0" fontId="29" fillId="0" borderId="48" xfId="4" applyFont="1" applyBorder="1" applyAlignment="1">
      <alignment horizontal="left" vertical="center" wrapText="1"/>
    </xf>
    <xf numFmtId="4" fontId="29" fillId="0" borderId="43" xfId="4" applyNumberFormat="1" applyFont="1" applyBorder="1" applyAlignment="1">
      <alignment vertical="center" wrapText="1"/>
    </xf>
    <xf numFmtId="167" fontId="29" fillId="0" borderId="35" xfId="4" applyNumberFormat="1" applyFont="1" applyBorder="1" applyAlignment="1">
      <alignment vertical="center" wrapText="1"/>
    </xf>
    <xf numFmtId="167" fontId="29" fillId="0" borderId="43" xfId="4" applyNumberFormat="1" applyFont="1" applyBorder="1" applyAlignment="1">
      <alignment vertical="center" wrapText="1"/>
    </xf>
    <xf numFmtId="0" fontId="30" fillId="2" borderId="31" xfId="4" applyFont="1" applyFill="1" applyBorder="1" applyAlignment="1">
      <alignment horizontal="left" vertical="center" wrapText="1"/>
    </xf>
    <xf numFmtId="0" fontId="30" fillId="2" borderId="30" xfId="4" applyFont="1" applyFill="1" applyBorder="1" applyAlignment="1">
      <alignment horizontal="left" vertical="center" wrapText="1"/>
    </xf>
    <xf numFmtId="0" fontId="30" fillId="2" borderId="30" xfId="4" applyFont="1" applyFill="1" applyBorder="1" applyAlignment="1">
      <alignment horizontal="center" vertical="center" wrapText="1"/>
    </xf>
    <xf numFmtId="0" fontId="30" fillId="0" borderId="27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left" vertical="center" wrapText="1"/>
    </xf>
    <xf numFmtId="0" fontId="29" fillId="0" borderId="28" xfId="4" applyFont="1" applyBorder="1" applyAlignment="1">
      <alignment horizontal="center" vertical="center" wrapText="1"/>
    </xf>
    <xf numFmtId="4" fontId="29" fillId="0" borderId="28" xfId="4" applyNumberFormat="1" applyFont="1" applyBorder="1" applyAlignment="1">
      <alignment horizontal="right" vertical="center" wrapText="1"/>
    </xf>
    <xf numFmtId="4" fontId="29" fillId="0" borderId="29" xfId="4" applyNumberFormat="1" applyFont="1" applyBorder="1" applyAlignment="1">
      <alignment vertical="center" wrapText="1"/>
    </xf>
    <xf numFmtId="0" fontId="29" fillId="0" borderId="33" xfId="4" applyFont="1" applyBorder="1" applyAlignment="1">
      <alignment horizontal="left" vertical="center" wrapText="1"/>
    </xf>
    <xf numFmtId="4" fontId="29" fillId="0" borderId="49" xfId="4" applyNumberFormat="1" applyFont="1" applyBorder="1" applyAlignment="1">
      <alignment vertical="center" wrapText="1"/>
    </xf>
    <xf numFmtId="0" fontId="30" fillId="0" borderId="28" xfId="4" applyFont="1" applyBorder="1" applyAlignment="1">
      <alignment horizontal="center" vertical="center" wrapText="1"/>
    </xf>
    <xf numFmtId="167" fontId="29" fillId="0" borderId="29" xfId="4" applyNumberFormat="1" applyFont="1" applyBorder="1" applyAlignment="1">
      <alignment vertical="center" wrapText="1"/>
    </xf>
    <xf numFmtId="0" fontId="29" fillId="0" borderId="39" xfId="4" applyFont="1" applyBorder="1" applyAlignment="1">
      <alignment horizontal="center" vertical="center" wrapText="1"/>
    </xf>
    <xf numFmtId="0" fontId="29" fillId="0" borderId="39" xfId="0" applyFont="1" applyBorder="1" applyAlignment="1">
      <alignment vertical="center" wrapText="1"/>
    </xf>
    <xf numFmtId="4" fontId="29" fillId="0" borderId="39" xfId="4" applyNumberFormat="1" applyFont="1" applyBorder="1" applyAlignment="1">
      <alignment horizontal="right" vertical="center" wrapText="1"/>
    </xf>
    <xf numFmtId="167" fontId="29" fillId="0" borderId="49" xfId="4" applyNumberFormat="1" applyFont="1" applyBorder="1" applyAlignment="1">
      <alignment vertical="center" wrapText="1"/>
    </xf>
    <xf numFmtId="0" fontId="29" fillId="6" borderId="39" xfId="0" applyFont="1" applyFill="1" applyBorder="1" applyAlignment="1">
      <alignment vertical="center" wrapText="1"/>
    </xf>
    <xf numFmtId="0" fontId="30" fillId="6" borderId="28" xfId="0" applyFont="1" applyFill="1" applyBorder="1" applyAlignment="1" applyProtection="1">
      <alignment vertical="center" wrapText="1"/>
      <protection locked="0"/>
    </xf>
    <xf numFmtId="4" fontId="30" fillId="0" borderId="28" xfId="4" applyNumberFormat="1" applyFont="1" applyBorder="1" applyAlignment="1">
      <alignment horizontal="right" vertical="center" wrapText="1"/>
    </xf>
    <xf numFmtId="167" fontId="30" fillId="0" borderId="29" xfId="4" applyNumberFormat="1" applyFont="1" applyBorder="1" applyAlignment="1">
      <alignment vertical="center" wrapText="1"/>
    </xf>
    <xf numFmtId="0" fontId="29" fillId="6" borderId="39" xfId="0" applyFont="1" applyFill="1" applyBorder="1" applyAlignment="1" applyProtection="1">
      <alignment vertical="center" wrapText="1"/>
      <protection locked="0"/>
    </xf>
    <xf numFmtId="0" fontId="30" fillId="2" borderId="30" xfId="4" applyFont="1" applyFill="1" applyBorder="1" applyAlignment="1">
      <alignment vertical="center" wrapText="1"/>
    </xf>
    <xf numFmtId="0" fontId="30" fillId="2" borderId="32" xfId="4" applyFont="1" applyFill="1" applyBorder="1" applyAlignment="1">
      <alignment vertical="center" wrapText="1"/>
    </xf>
    <xf numFmtId="4" fontId="31" fillId="0" borderId="28" xfId="4" applyNumberFormat="1" applyFont="1" applyBorder="1" applyAlignment="1">
      <alignment horizontal="right" vertical="center" wrapText="1"/>
    </xf>
    <xf numFmtId="0" fontId="31" fillId="0" borderId="28" xfId="4" applyFont="1" applyBorder="1" applyAlignment="1">
      <alignment horizontal="center" vertical="center" wrapText="1"/>
    </xf>
    <xf numFmtId="167" fontId="31" fillId="0" borderId="29" xfId="4" applyNumberFormat="1" applyFont="1" applyBorder="1" applyAlignment="1">
      <alignment vertical="center" wrapText="1"/>
    </xf>
    <xf numFmtId="0" fontId="30" fillId="0" borderId="28" xfId="0" applyFont="1" applyBorder="1" applyAlignment="1" applyProtection="1">
      <alignment vertical="center" wrapText="1"/>
      <protection locked="0"/>
    </xf>
    <xf numFmtId="0" fontId="29" fillId="6" borderId="10" xfId="2" applyFont="1" applyFill="1" applyBorder="1" applyAlignment="1" applyProtection="1">
      <alignment vertical="center" wrapText="1"/>
      <protection locked="0"/>
    </xf>
    <xf numFmtId="0" fontId="29" fillId="6" borderId="10" xfId="0" applyFont="1" applyFill="1" applyBorder="1" applyAlignment="1">
      <alignment vertical="center" wrapText="1"/>
    </xf>
    <xf numFmtId="0" fontId="30" fillId="6" borderId="28" xfId="0" applyFont="1" applyFill="1" applyBorder="1" applyAlignment="1">
      <alignment vertical="center" wrapText="1"/>
    </xf>
    <xf numFmtId="0" fontId="4" fillId="0" borderId="0" xfId="2" applyFont="1"/>
    <xf numFmtId="4" fontId="30" fillId="0" borderId="29" xfId="4" applyNumberFormat="1" applyFont="1" applyBorder="1" applyAlignment="1">
      <alignment vertical="center" wrapText="1"/>
    </xf>
    <xf numFmtId="164" fontId="29" fillId="6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7" xfId="2" applyFont="1" applyBorder="1" applyAlignment="1">
      <alignment vertical="center" wrapText="1"/>
    </xf>
    <xf numFmtId="0" fontId="2" fillId="0" borderId="0" xfId="2" applyAlignment="1">
      <alignment horizontal="left" vertical="center"/>
    </xf>
    <xf numFmtId="0" fontId="2" fillId="0" borderId="0" xfId="2" applyAlignment="1">
      <alignment horizontal="center" vertical="center"/>
    </xf>
    <xf numFmtId="4" fontId="2" fillId="0" borderId="0" xfId="2" applyNumberFormat="1" applyAlignment="1">
      <alignment vertical="center"/>
    </xf>
    <xf numFmtId="164" fontId="29" fillId="6" borderId="10" xfId="0" applyNumberFormat="1" applyFont="1" applyFill="1" applyBorder="1" applyAlignment="1" applyProtection="1">
      <alignment horizontal="left" vertical="center" wrapText="1"/>
      <protection locked="0"/>
    </xf>
    <xf numFmtId="164" fontId="29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29" fillId="0" borderId="39" xfId="0" applyFont="1" applyBorder="1" applyAlignment="1" applyProtection="1">
      <alignment vertical="center" wrapText="1"/>
      <protection locked="0"/>
    </xf>
    <xf numFmtId="4" fontId="29" fillId="0" borderId="39" xfId="0" applyNumberFormat="1" applyFont="1" applyBorder="1" applyAlignment="1" applyProtection="1">
      <alignment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2" applyFont="1" applyAlignment="1">
      <alignment vertical="center"/>
    </xf>
    <xf numFmtId="0" fontId="30" fillId="8" borderId="30" xfId="4" applyFont="1" applyFill="1" applyBorder="1" applyAlignment="1">
      <alignment horizontal="left" vertical="center" wrapText="1"/>
    </xf>
    <xf numFmtId="9" fontId="13" fillId="9" borderId="19" xfId="20" applyNumberFormat="1" applyFont="1" applyFill="1" applyBorder="1" applyAlignment="1">
      <alignment horizontal="right" vertical="center"/>
    </xf>
    <xf numFmtId="2" fontId="23" fillId="6" borderId="19" xfId="20" applyNumberFormat="1" applyFont="1" applyFill="1" applyBorder="1" applyAlignment="1">
      <alignment horizontal="left" vertical="center" wrapText="1"/>
    </xf>
    <xf numFmtId="0" fontId="4" fillId="6" borderId="19" xfId="20" applyFont="1" applyFill="1" applyBorder="1" applyAlignment="1">
      <alignment horizontal="center" vertical="center"/>
    </xf>
    <xf numFmtId="171" fontId="23" fillId="6" borderId="19" xfId="20" applyNumberFormat="1" applyFont="1" applyFill="1" applyBorder="1" applyAlignment="1">
      <alignment horizontal="right" vertical="center"/>
    </xf>
    <xf numFmtId="10" fontId="23" fillId="6" borderId="19" xfId="20" applyNumberFormat="1" applyFont="1" applyFill="1" applyBorder="1" applyAlignment="1">
      <alignment horizontal="right" vertical="center"/>
    </xf>
    <xf numFmtId="170" fontId="23" fillId="6" borderId="19" xfId="20" applyNumberFormat="1" applyFont="1" applyFill="1" applyBorder="1" applyAlignment="1">
      <alignment horizontal="right" vertical="center"/>
    </xf>
    <xf numFmtId="0" fontId="25" fillId="6" borderId="19" xfId="20" applyFont="1" applyFill="1" applyBorder="1" applyAlignment="1">
      <alignment vertical="center"/>
    </xf>
    <xf numFmtId="0" fontId="26" fillId="6" borderId="19" xfId="20" applyFont="1" applyFill="1" applyBorder="1" applyAlignment="1">
      <alignment vertical="center" wrapText="1"/>
    </xf>
    <xf numFmtId="170" fontId="25" fillId="6" borderId="19" xfId="20" applyNumberFormat="1" applyFont="1" applyFill="1" applyBorder="1" applyAlignment="1">
      <alignment horizontal="right" vertical="center"/>
    </xf>
    <xf numFmtId="10" fontId="25" fillId="6" borderId="19" xfId="20" applyNumberFormat="1" applyFont="1" applyFill="1" applyBorder="1" applyAlignment="1">
      <alignment horizontal="right" vertical="center"/>
    </xf>
    <xf numFmtId="170" fontId="22" fillId="6" borderId="19" xfId="20" applyNumberFormat="1" applyFont="1" applyFill="1" applyBorder="1" applyAlignment="1">
      <alignment horizontal="right" vertical="center"/>
    </xf>
    <xf numFmtId="10" fontId="22" fillId="6" borderId="19" xfId="20" applyNumberFormat="1" applyFont="1" applyFill="1" applyBorder="1" applyAlignment="1">
      <alignment horizontal="right" vertical="center"/>
    </xf>
    <xf numFmtId="0" fontId="21" fillId="6" borderId="0" xfId="21" applyFill="1"/>
    <xf numFmtId="0" fontId="26" fillId="10" borderId="19" xfId="20" applyFont="1" applyFill="1" applyBorder="1" applyAlignment="1">
      <alignment vertical="center"/>
    </xf>
    <xf numFmtId="0" fontId="26" fillId="10" borderId="19" xfId="20" applyFont="1" applyFill="1" applyBorder="1" applyAlignment="1">
      <alignment vertical="center" wrapText="1"/>
    </xf>
    <xf numFmtId="0" fontId="26" fillId="10" borderId="19" xfId="20" applyFont="1" applyFill="1" applyBorder="1" applyAlignment="1">
      <alignment horizontal="right" vertical="center"/>
    </xf>
    <xf numFmtId="0" fontId="13" fillId="10" borderId="19" xfId="20" applyFont="1" applyFill="1" applyBorder="1" applyAlignment="1">
      <alignment horizontal="right" vertical="center"/>
    </xf>
    <xf numFmtId="0" fontId="21" fillId="10" borderId="0" xfId="21" applyFill="1"/>
    <xf numFmtId="0" fontId="24" fillId="10" borderId="19" xfId="20" applyFont="1" applyFill="1" applyBorder="1" applyAlignment="1">
      <alignment horizontal="center" vertical="center"/>
    </xf>
    <xf numFmtId="0" fontId="24" fillId="10" borderId="19" xfId="20" applyFont="1" applyFill="1" applyBorder="1" applyAlignment="1">
      <alignment vertical="center" wrapText="1"/>
    </xf>
    <xf numFmtId="170" fontId="13" fillId="10" borderId="19" xfId="20" applyNumberFormat="1" applyFont="1" applyFill="1" applyBorder="1" applyAlignment="1">
      <alignment horizontal="right" vertical="center"/>
    </xf>
    <xf numFmtId="4" fontId="13" fillId="10" borderId="19" xfId="20" applyNumberFormat="1" applyFont="1" applyFill="1" applyBorder="1" applyAlignment="1">
      <alignment horizontal="right" vertical="center"/>
    </xf>
    <xf numFmtId="10" fontId="13" fillId="10" borderId="19" xfId="20" applyNumberFormat="1" applyFont="1" applyFill="1" applyBorder="1" applyAlignment="1">
      <alignment horizontal="right" vertical="center"/>
    </xf>
    <xf numFmtId="0" fontId="23" fillId="0" borderId="19" xfId="20" applyFont="1" applyBorder="1" applyAlignment="1">
      <alignment horizontal="center" vertical="center"/>
    </xf>
    <xf numFmtId="170" fontId="21" fillId="0" borderId="0" xfId="21" applyNumberFormat="1"/>
    <xf numFmtId="170" fontId="21" fillId="6" borderId="0" xfId="21" applyNumberFormat="1" applyFill="1"/>
    <xf numFmtId="10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2" applyFont="1" applyAlignment="1">
      <alignment horizontal="right" vertical="center"/>
    </xf>
    <xf numFmtId="0" fontId="7" fillId="0" borderId="44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0" fillId="2" borderId="28" xfId="4" applyFont="1" applyFill="1" applyBorder="1" applyAlignment="1">
      <alignment horizontal="left" vertical="center" wrapText="1"/>
    </xf>
    <xf numFmtId="0" fontId="30" fillId="2" borderId="29" xfId="4" applyFont="1" applyFill="1" applyBorder="1" applyAlignment="1">
      <alignment horizontal="left" vertical="center" wrapText="1"/>
    </xf>
    <xf numFmtId="0" fontId="30" fillId="2" borderId="28" xfId="4" applyFont="1" applyFill="1" applyBorder="1" applyAlignment="1">
      <alignment horizontal="left" vertical="center"/>
    </xf>
    <xf numFmtId="0" fontId="30" fillId="2" borderId="29" xfId="4" applyFont="1" applyFill="1" applyBorder="1" applyAlignment="1">
      <alignment horizontal="left" vertical="center"/>
    </xf>
    <xf numFmtId="0" fontId="7" fillId="0" borderId="45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30" fillId="2" borderId="30" xfId="4" applyFont="1" applyFill="1" applyBorder="1" applyAlignment="1">
      <alignment horizontal="left" vertical="center" wrapText="1"/>
    </xf>
    <xf numFmtId="0" fontId="30" fillId="2" borderId="32" xfId="4" applyFont="1" applyFill="1" applyBorder="1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51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40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41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7" fillId="0" borderId="42" xfId="2" applyFont="1" applyBorder="1" applyAlignment="1">
      <alignment horizontal="left" vertical="center"/>
    </xf>
    <xf numFmtId="0" fontId="2" fillId="0" borderId="14" xfId="2" applyBorder="1" applyAlignment="1">
      <alignment horizontal="left" vertical="center"/>
    </xf>
    <xf numFmtId="0" fontId="2" fillId="0" borderId="9" xfId="2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0" fillId="7" borderId="27" xfId="4" applyFont="1" applyFill="1" applyBorder="1" applyAlignment="1">
      <alignment horizontal="center" vertical="center" wrapText="1"/>
    </xf>
    <xf numFmtId="0" fontId="30" fillId="7" borderId="28" xfId="4" applyFont="1" applyFill="1" applyBorder="1" applyAlignment="1">
      <alignment horizontal="center" vertical="center" wrapText="1"/>
    </xf>
    <xf numFmtId="0" fontId="30" fillId="3" borderId="28" xfId="4" applyFont="1" applyFill="1" applyBorder="1" applyAlignment="1">
      <alignment horizontal="center" vertical="center" wrapText="1"/>
    </xf>
    <xf numFmtId="0" fontId="2" fillId="0" borderId="19" xfId="2" applyBorder="1" applyAlignment="1">
      <alignment horizontal="center"/>
    </xf>
    <xf numFmtId="0" fontId="6" fillId="0" borderId="19" xfId="2" applyFont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49" fontId="2" fillId="0" borderId="19" xfId="2" applyNumberFormat="1" applyBorder="1" applyAlignment="1">
      <alignment horizontal="center" vertical="center" wrapText="1"/>
    </xf>
    <xf numFmtId="4" fontId="2" fillId="0" borderId="19" xfId="2" applyNumberForma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28" fillId="0" borderId="0" xfId="2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4" fillId="6" borderId="19" xfId="20" applyFont="1" applyFill="1" applyBorder="1" applyAlignment="1">
      <alignment horizontal="center" vertical="center"/>
    </xf>
    <xf numFmtId="0" fontId="25" fillId="6" borderId="19" xfId="20" applyFont="1" applyFill="1" applyBorder="1" applyAlignment="1">
      <alignment horizontal="center" vertical="center"/>
    </xf>
    <xf numFmtId="0" fontId="7" fillId="0" borderId="0" xfId="4" applyFont="1" applyAlignment="1">
      <alignment horizontal="left" vertical="center" wrapText="1"/>
    </xf>
    <xf numFmtId="10" fontId="7" fillId="0" borderId="0" xfId="22" applyNumberFormat="1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0" xfId="2" applyAlignment="1">
      <alignment horizontal="center" vertical="top" wrapText="1"/>
    </xf>
    <xf numFmtId="0" fontId="7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right" vertical="center"/>
    </xf>
    <xf numFmtId="0" fontId="4" fillId="0" borderId="19" xfId="20" applyFont="1" applyBorder="1" applyAlignment="1">
      <alignment horizontal="center" vertical="center"/>
    </xf>
    <xf numFmtId="0" fontId="4" fillId="6" borderId="19" xfId="20" applyFont="1" applyFill="1" applyBorder="1" applyAlignment="1">
      <alignment horizontal="center" vertical="center" wrapText="1"/>
    </xf>
  </cellXfs>
  <cellStyles count="23">
    <cellStyle name="Cancel" xfId="16"/>
    <cellStyle name="Excel Built-in Comma" xfId="7"/>
    <cellStyle name="Excel Built-in Normal" xfId="4"/>
    <cellStyle name="Excel Built-in Normal 1" xfId="6"/>
    <cellStyle name="Excel Built-in Normal 1 1" xfId="19"/>
    <cellStyle name="Hiperlink 2" xfId="13"/>
    <cellStyle name="Normal" xfId="0" builtinId="0"/>
    <cellStyle name="Normal 14" xfId="9"/>
    <cellStyle name="Normal 2" xfId="2"/>
    <cellStyle name="Normal 2 2 2" xfId="11"/>
    <cellStyle name="Normal 20" xfId="12"/>
    <cellStyle name="Normal 3" xfId="15"/>
    <cellStyle name="Normal 4" xfId="10"/>
    <cellStyle name="Normal_EMEIEF Julio de Faria Souza Jr" xfId="20"/>
    <cellStyle name="Normal_Parque Ecologico Educativo - Jd Antunes - global -sintetico 2008" xfId="21"/>
    <cellStyle name="Porcentagem" xfId="22" builtinId="5"/>
    <cellStyle name="Porcentagem 2" xfId="8"/>
    <cellStyle name="Separador de milhares 2" xfId="3"/>
    <cellStyle name="Separador de milhares 2 2" xfId="18"/>
    <cellStyle name="Texto Explicativo 2" xfId="14"/>
    <cellStyle name="Vírgula 2" xfId="1"/>
    <cellStyle name="Vírgula 2 2" xfId="17"/>
    <cellStyle name="Vírgula 3" xfId="5"/>
  </cellStyles>
  <dxfs count="51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colors>
    <mruColors>
      <color rgb="FFC0C0C0"/>
      <color rgb="FFFFFFCC"/>
      <color rgb="FFFF66CC"/>
      <color rgb="FF66FF99"/>
      <color rgb="FFCC99FF"/>
      <color rgb="FFCC66FF"/>
      <color rgb="FFEEDDFF"/>
      <color rgb="FF66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1051560</xdr:colOff>
      <xdr:row>0</xdr:row>
      <xdr:rowOff>0</xdr:rowOff>
    </xdr:from>
    <xdr:to>
      <xdr:col>3</xdr:col>
      <xdr:colOff>913379</xdr:colOff>
      <xdr:row>1</xdr:row>
      <xdr:rowOff>411480</xdr:rowOff>
    </xdr:to>
    <xdr:pic>
      <xdr:nvPicPr>
        <xdr:cNvPr id="3" name="Imagem 2" descr="Braza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44980" y="0"/>
          <a:ext cx="937260" cy="914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874667</xdr:colOff>
      <xdr:row>0</xdr:row>
      <xdr:rowOff>149678</xdr:rowOff>
    </xdr:from>
    <xdr:to>
      <xdr:col>6</xdr:col>
      <xdr:colOff>496768</xdr:colOff>
      <xdr:row>1</xdr:row>
      <xdr:rowOff>561158</xdr:rowOff>
    </xdr:to>
    <xdr:pic>
      <xdr:nvPicPr>
        <xdr:cNvPr id="2" name="Imagem 1" descr="Brazao">
          <a:extLst>
            <a:ext uri="{FF2B5EF4-FFF2-40B4-BE49-F238E27FC236}">
              <a16:creationId xmlns:a16="http://schemas.microsoft.com/office/drawing/2014/main" xmlns="" id="{8C9510C8-81CF-4615-8FFC-DD2A6660E79F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23560" y="149678"/>
          <a:ext cx="911257" cy="91494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nt&#233;tico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"/>
      <sheetName val="FISICO FINANCEIRO"/>
    </sheetNames>
    <sheetDataSet>
      <sheetData sheetId="0">
        <row r="11">
          <cell r="D11" t="str">
            <v>PROJETOS COMPLEMENTARES</v>
          </cell>
        </row>
        <row r="17">
          <cell r="H17">
            <v>45562.080000000002</v>
          </cell>
        </row>
        <row r="18">
          <cell r="D18" t="str">
            <v xml:space="preserve">SERVIÇOS INICIAIS </v>
          </cell>
        </row>
        <row r="25">
          <cell r="H25">
            <v>134027.44</v>
          </cell>
        </row>
        <row r="26">
          <cell r="D26" t="str">
            <v>FUNDAÇÕES</v>
          </cell>
        </row>
        <row r="38">
          <cell r="H38">
            <v>57841.04</v>
          </cell>
        </row>
        <row r="39">
          <cell r="D39" t="str">
            <v>ESTRUTURA</v>
          </cell>
        </row>
        <row r="47">
          <cell r="H47">
            <v>165184.51</v>
          </cell>
        </row>
        <row r="48">
          <cell r="D48" t="str">
            <v>COBERTURA</v>
          </cell>
        </row>
        <row r="55">
          <cell r="H55">
            <v>116772.87</v>
          </cell>
        </row>
        <row r="56">
          <cell r="D56" t="str">
            <v>ALVENARIA E DIVISÓRIAS</v>
          </cell>
        </row>
        <row r="62">
          <cell r="H62">
            <v>306758.03999999998</v>
          </cell>
        </row>
        <row r="63">
          <cell r="D63" t="str">
            <v>IMPERMEABILIZAÇÃO</v>
          </cell>
        </row>
        <row r="68">
          <cell r="H68">
            <v>14379.71</v>
          </cell>
        </row>
        <row r="69">
          <cell r="D69" t="str">
            <v>REVESTIMENTOS</v>
          </cell>
        </row>
        <row r="93">
          <cell r="H93">
            <v>388569.98</v>
          </cell>
        </row>
        <row r="94">
          <cell r="D94" t="str">
            <v>PINTURA</v>
          </cell>
        </row>
        <row r="102">
          <cell r="H102">
            <v>36368.85</v>
          </cell>
        </row>
        <row r="103">
          <cell r="D103" t="str">
            <v>ESQUADRIAS</v>
          </cell>
        </row>
        <row r="122">
          <cell r="H122">
            <v>157271.98000000001</v>
          </cell>
        </row>
        <row r="123">
          <cell r="D123" t="str">
            <v>LOUÇAS E METAIS</v>
          </cell>
        </row>
        <row r="151">
          <cell r="H151">
            <v>67032.960000000006</v>
          </cell>
        </row>
        <row r="152">
          <cell r="D152" t="str">
            <v>INSTALAÇÕES HIDRÁULICAS</v>
          </cell>
        </row>
        <row r="180">
          <cell r="H180">
            <v>45391.07</v>
          </cell>
        </row>
        <row r="181">
          <cell r="D181" t="str">
            <v>INSTALAÇÕES ELÉTRICAS</v>
          </cell>
        </row>
        <row r="231">
          <cell r="H231">
            <v>279611.96000000002</v>
          </cell>
        </row>
        <row r="232">
          <cell r="D232" t="str">
            <v>INSTALAÇÕES DE AR CONDICIONADO</v>
          </cell>
        </row>
        <row r="236">
          <cell r="H236">
            <v>69823.48</v>
          </cell>
        </row>
        <row r="237">
          <cell r="D237" t="str">
            <v>MUROS</v>
          </cell>
        </row>
        <row r="259">
          <cell r="H259">
            <v>97272.67</v>
          </cell>
        </row>
        <row r="260">
          <cell r="D260" t="str">
            <v>SERVIÇOS COMPLEMENTARES</v>
          </cell>
        </row>
        <row r="271">
          <cell r="H271">
            <v>14929.93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5"/>
  <sheetViews>
    <sheetView showGridLines="0" view="pageBreakPreview" topLeftCell="A264" zoomScaleNormal="85" zoomScaleSheetLayoutView="100" workbookViewId="0">
      <selection activeCell="I285" sqref="I285"/>
    </sheetView>
  </sheetViews>
  <sheetFormatPr defaultColWidth="8.42578125" defaultRowHeight="12.75"/>
  <cols>
    <col min="1" max="1" width="8" style="159" bestFit="1" customWidth="1"/>
    <col min="2" max="2" width="11.140625" style="3" bestFit="1" customWidth="1"/>
    <col min="3" max="3" width="10.140625" style="160" bestFit="1" customWidth="1"/>
    <col min="4" max="4" width="87.85546875" style="3" customWidth="1"/>
    <col min="5" max="5" width="10.140625" style="3" bestFit="1" customWidth="1"/>
    <col min="6" max="6" width="5.42578125" style="3" bestFit="1" customWidth="1"/>
    <col min="7" max="7" width="12.28515625" style="161" bestFit="1" customWidth="1"/>
    <col min="8" max="8" width="21.5703125" style="161" bestFit="1" customWidth="1"/>
    <col min="9" max="9" width="10.5703125" style="1" customWidth="1"/>
    <col min="10" max="10" width="23.140625" style="1" customWidth="1"/>
    <col min="11" max="11" width="19.140625" style="1" customWidth="1"/>
    <col min="12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8" ht="39.75" customHeight="1">
      <c r="A1" s="236"/>
      <c r="B1" s="236"/>
      <c r="C1" s="235"/>
      <c r="D1" s="234" t="s">
        <v>44</v>
      </c>
      <c r="E1" s="235"/>
      <c r="F1" s="235"/>
      <c r="G1" s="169"/>
      <c r="H1" s="169"/>
    </row>
    <row r="2" spans="1:8" ht="39.75" customHeight="1" thickBot="1">
      <c r="A2" s="235"/>
      <c r="B2" s="235"/>
      <c r="C2" s="235"/>
      <c r="D2" s="235"/>
      <c r="E2" s="235"/>
      <c r="F2" s="235"/>
      <c r="G2" s="170"/>
      <c r="H2" s="170"/>
    </row>
    <row r="3" spans="1:8" ht="39.75" customHeight="1" thickBot="1">
      <c r="A3" s="231" t="s">
        <v>42</v>
      </c>
      <c r="B3" s="232"/>
      <c r="C3" s="232"/>
      <c r="D3" s="232"/>
      <c r="E3" s="232"/>
      <c r="F3" s="232"/>
      <c r="G3" s="232"/>
      <c r="H3" s="233"/>
    </row>
    <row r="4" spans="1:8" ht="25.5" customHeight="1">
      <c r="A4" s="242" t="s">
        <v>43</v>
      </c>
      <c r="B4" s="243"/>
      <c r="C4" s="243"/>
      <c r="D4" s="237" t="s">
        <v>46</v>
      </c>
      <c r="E4" s="225" t="s">
        <v>47</v>
      </c>
      <c r="F4" s="226"/>
      <c r="G4" s="227"/>
      <c r="H4" s="115" t="s">
        <v>48</v>
      </c>
    </row>
    <row r="5" spans="1:8" ht="15.75" customHeight="1">
      <c r="A5" s="244"/>
      <c r="B5" s="245"/>
      <c r="C5" s="245"/>
      <c r="D5" s="238"/>
      <c r="E5" s="228"/>
      <c r="F5" s="229"/>
      <c r="G5" s="230"/>
      <c r="H5" s="116" t="s">
        <v>24</v>
      </c>
    </row>
    <row r="6" spans="1:8" ht="15.75" customHeight="1">
      <c r="A6" s="239" t="s">
        <v>329</v>
      </c>
      <c r="B6" s="240"/>
      <c r="C6" s="240"/>
      <c r="D6" s="241"/>
      <c r="E6" s="228"/>
      <c r="F6" s="229"/>
      <c r="G6" s="230"/>
      <c r="H6" s="116"/>
    </row>
    <row r="7" spans="1:8" ht="15.75" customHeight="1">
      <c r="A7" s="246" t="s">
        <v>328</v>
      </c>
      <c r="B7" s="247"/>
      <c r="C7" s="247"/>
      <c r="D7" s="248"/>
      <c r="E7" s="228"/>
      <c r="F7" s="229"/>
      <c r="G7" s="230"/>
      <c r="H7" s="116"/>
    </row>
    <row r="8" spans="1:8" ht="15.75" customHeight="1" thickBot="1">
      <c r="A8" s="239" t="s">
        <v>330</v>
      </c>
      <c r="B8" s="240"/>
      <c r="C8" s="240"/>
      <c r="D8" s="241"/>
      <c r="E8" s="228"/>
      <c r="F8" s="229"/>
      <c r="G8" s="230"/>
      <c r="H8" s="117"/>
    </row>
    <row r="9" spans="1:8" ht="15.75" customHeight="1">
      <c r="A9" s="203" t="s">
        <v>0</v>
      </c>
      <c r="B9" s="211" t="s">
        <v>56</v>
      </c>
      <c r="C9" s="209" t="s">
        <v>36</v>
      </c>
      <c r="D9" s="205" t="s">
        <v>37</v>
      </c>
      <c r="E9" s="207" t="s">
        <v>38</v>
      </c>
      <c r="F9" s="211" t="s">
        <v>39</v>
      </c>
      <c r="G9" s="211" t="s">
        <v>40</v>
      </c>
      <c r="H9" s="217" t="s">
        <v>41</v>
      </c>
    </row>
    <row r="10" spans="1:8" ht="13.5" thickBot="1">
      <c r="A10" s="204"/>
      <c r="B10" s="212"/>
      <c r="C10" s="210"/>
      <c r="D10" s="206"/>
      <c r="E10" s="208"/>
      <c r="F10" s="212"/>
      <c r="G10" s="212"/>
      <c r="H10" s="218"/>
    </row>
    <row r="11" spans="1:8" ht="15">
      <c r="A11" s="51" t="s">
        <v>1</v>
      </c>
      <c r="B11" s="56"/>
      <c r="C11" s="57"/>
      <c r="D11" s="56" t="s">
        <v>52</v>
      </c>
      <c r="E11" s="56"/>
      <c r="F11" s="56" t="s">
        <v>2</v>
      </c>
      <c r="G11" s="56"/>
      <c r="H11" s="77"/>
    </row>
    <row r="12" spans="1:8" ht="14.25">
      <c r="A12" s="118" t="s">
        <v>3</v>
      </c>
      <c r="B12" s="66" t="s">
        <v>68</v>
      </c>
      <c r="C12" s="67" t="s">
        <v>67</v>
      </c>
      <c r="D12" s="75" t="s">
        <v>66</v>
      </c>
      <c r="E12" s="88">
        <v>3</v>
      </c>
      <c r="F12" s="89" t="s">
        <v>39</v>
      </c>
      <c r="G12" s="68">
        <v>4006.34</v>
      </c>
      <c r="H12" s="90">
        <f>E12*G12</f>
        <v>12019.02</v>
      </c>
    </row>
    <row r="13" spans="1:8" ht="14.25">
      <c r="A13" s="119" t="s">
        <v>57</v>
      </c>
      <c r="B13" s="50" t="s">
        <v>68</v>
      </c>
      <c r="C13" s="44" t="s">
        <v>70</v>
      </c>
      <c r="D13" s="45" t="s">
        <v>69</v>
      </c>
      <c r="E13" s="54">
        <v>5</v>
      </c>
      <c r="F13" s="55" t="s">
        <v>39</v>
      </c>
      <c r="G13" s="46">
        <v>2973.59</v>
      </c>
      <c r="H13" s="120">
        <f t="shared" ref="H13:H16" si="0">E13*G13</f>
        <v>14867.95</v>
      </c>
    </row>
    <row r="14" spans="1:8" ht="14.25">
      <c r="A14" s="119" t="s">
        <v>58</v>
      </c>
      <c r="B14" s="50" t="s">
        <v>68</v>
      </c>
      <c r="C14" s="44" t="s">
        <v>72</v>
      </c>
      <c r="D14" s="45" t="s">
        <v>71</v>
      </c>
      <c r="E14" s="54">
        <v>5</v>
      </c>
      <c r="F14" s="55" t="s">
        <v>39</v>
      </c>
      <c r="G14" s="46">
        <v>1241.98</v>
      </c>
      <c r="H14" s="120">
        <f t="shared" si="0"/>
        <v>6209.9</v>
      </c>
    </row>
    <row r="15" spans="1:8" ht="14.25">
      <c r="A15" s="119" t="s">
        <v>59</v>
      </c>
      <c r="B15" s="50" t="s">
        <v>68</v>
      </c>
      <c r="C15" s="44" t="s">
        <v>76</v>
      </c>
      <c r="D15" s="45" t="s">
        <v>73</v>
      </c>
      <c r="E15" s="54">
        <v>3</v>
      </c>
      <c r="F15" s="55" t="s">
        <v>39</v>
      </c>
      <c r="G15" s="46">
        <v>1436.63</v>
      </c>
      <c r="H15" s="120">
        <f t="shared" si="0"/>
        <v>4309.8900000000003</v>
      </c>
    </row>
    <row r="16" spans="1:8" ht="14.25">
      <c r="A16" s="121" t="s">
        <v>77</v>
      </c>
      <c r="B16" s="58" t="s">
        <v>68</v>
      </c>
      <c r="C16" s="59" t="s">
        <v>75</v>
      </c>
      <c r="D16" s="79" t="s">
        <v>74</v>
      </c>
      <c r="E16" s="85">
        <v>3</v>
      </c>
      <c r="F16" s="86" t="s">
        <v>39</v>
      </c>
      <c r="G16" s="60">
        <v>2718.44</v>
      </c>
      <c r="H16" s="122">
        <f t="shared" si="0"/>
        <v>8155.32</v>
      </c>
    </row>
    <row r="17" spans="1:10" ht="15">
      <c r="A17" s="52"/>
      <c r="B17" s="74"/>
      <c r="C17" s="74"/>
      <c r="D17" s="80" t="s">
        <v>27</v>
      </c>
      <c r="E17" s="47"/>
      <c r="F17" s="48"/>
      <c r="G17" s="47"/>
      <c r="H17" s="49">
        <f>SUM(H12:H16)</f>
        <v>45562.080000000002</v>
      </c>
    </row>
    <row r="18" spans="1:10" ht="15">
      <c r="A18" s="76" t="s">
        <v>4</v>
      </c>
      <c r="B18" s="64"/>
      <c r="C18" s="65"/>
      <c r="D18" s="213" t="s">
        <v>53</v>
      </c>
      <c r="E18" s="213"/>
      <c r="F18" s="213"/>
      <c r="G18" s="213"/>
      <c r="H18" s="214"/>
    </row>
    <row r="19" spans="1:10" ht="14.25">
      <c r="A19" s="118" t="s">
        <v>6</v>
      </c>
      <c r="B19" s="67" t="s">
        <v>81</v>
      </c>
      <c r="C19" s="67">
        <v>98458</v>
      </c>
      <c r="D19" s="87" t="s">
        <v>78</v>
      </c>
      <c r="E19" s="88">
        <v>300</v>
      </c>
      <c r="F19" s="89" t="s">
        <v>79</v>
      </c>
      <c r="G19" s="68">
        <v>87.94</v>
      </c>
      <c r="H19" s="90">
        <f>E19*G19</f>
        <v>26382</v>
      </c>
    </row>
    <row r="20" spans="1:10" ht="28.5">
      <c r="A20" s="119" t="s">
        <v>8</v>
      </c>
      <c r="B20" s="44" t="s">
        <v>81</v>
      </c>
      <c r="C20" s="44">
        <v>103689</v>
      </c>
      <c r="D20" s="53" t="s">
        <v>433</v>
      </c>
      <c r="E20" s="54">
        <v>25</v>
      </c>
      <c r="F20" s="55" t="s">
        <v>79</v>
      </c>
      <c r="G20" s="46">
        <v>470.5</v>
      </c>
      <c r="H20" s="120">
        <f t="shared" ref="H20:H24" si="1">E20*G20</f>
        <v>11762.5</v>
      </c>
    </row>
    <row r="21" spans="1:10" ht="42.75">
      <c r="A21" s="119" t="s">
        <v>60</v>
      </c>
      <c r="B21" s="44" t="s">
        <v>81</v>
      </c>
      <c r="C21" s="44">
        <v>10775</v>
      </c>
      <c r="D21" s="53" t="s">
        <v>526</v>
      </c>
      <c r="E21" s="54">
        <v>10</v>
      </c>
      <c r="F21" s="55" t="s">
        <v>80</v>
      </c>
      <c r="G21" s="46">
        <v>832.5</v>
      </c>
      <c r="H21" s="120">
        <f t="shared" si="1"/>
        <v>8325</v>
      </c>
    </row>
    <row r="22" spans="1:10" ht="28.5">
      <c r="A22" s="119" t="s">
        <v>61</v>
      </c>
      <c r="B22" s="44" t="s">
        <v>81</v>
      </c>
      <c r="C22" s="44">
        <v>105009</v>
      </c>
      <c r="D22" s="53" t="s">
        <v>82</v>
      </c>
      <c r="E22" s="54">
        <v>752</v>
      </c>
      <c r="F22" s="55" t="s">
        <v>83</v>
      </c>
      <c r="G22" s="46">
        <v>92.23</v>
      </c>
      <c r="H22" s="120">
        <f t="shared" si="1"/>
        <v>69356.960000000006</v>
      </c>
    </row>
    <row r="23" spans="1:10" ht="14.25">
      <c r="A23" s="119" t="s">
        <v>449</v>
      </c>
      <c r="B23" s="44" t="s">
        <v>68</v>
      </c>
      <c r="C23" s="44" t="s">
        <v>443</v>
      </c>
      <c r="D23" s="53" t="s">
        <v>444</v>
      </c>
      <c r="E23" s="54">
        <v>175</v>
      </c>
      <c r="F23" s="55" t="s">
        <v>83</v>
      </c>
      <c r="G23" s="46">
        <v>96.77</v>
      </c>
      <c r="H23" s="120">
        <f t="shared" si="1"/>
        <v>16934.75</v>
      </c>
    </row>
    <row r="24" spans="1:10" ht="28.5">
      <c r="A24" s="119" t="s">
        <v>450</v>
      </c>
      <c r="B24" s="44" t="s">
        <v>68</v>
      </c>
      <c r="C24" s="44" t="s">
        <v>446</v>
      </c>
      <c r="D24" s="53" t="s">
        <v>447</v>
      </c>
      <c r="E24" s="54">
        <v>1</v>
      </c>
      <c r="F24" s="55" t="s">
        <v>448</v>
      </c>
      <c r="G24" s="46">
        <v>1266.23</v>
      </c>
      <c r="H24" s="120">
        <f t="shared" si="1"/>
        <v>1266.23</v>
      </c>
    </row>
    <row r="25" spans="1:10" ht="15">
      <c r="A25" s="52"/>
      <c r="B25" s="74"/>
      <c r="C25" s="74"/>
      <c r="D25" s="80" t="s">
        <v>27</v>
      </c>
      <c r="E25" s="47"/>
      <c r="F25" s="48"/>
      <c r="G25" s="47"/>
      <c r="H25" s="49">
        <f>SUM(H19:H24)</f>
        <v>134027.44</v>
      </c>
    </row>
    <row r="26" spans="1:10" ht="15">
      <c r="A26" s="125">
        <v>3</v>
      </c>
      <c r="B26" s="126"/>
      <c r="C26" s="127"/>
      <c r="D26" s="219" t="s">
        <v>5</v>
      </c>
      <c r="E26" s="219"/>
      <c r="F26" s="219"/>
      <c r="G26" s="219"/>
      <c r="H26" s="220"/>
    </row>
    <row r="27" spans="1:10" ht="15">
      <c r="A27" s="128" t="s">
        <v>62</v>
      </c>
      <c r="B27" s="129"/>
      <c r="C27" s="130"/>
      <c r="D27" s="129" t="s">
        <v>7</v>
      </c>
      <c r="E27" s="131"/>
      <c r="F27" s="130"/>
      <c r="G27" s="131"/>
      <c r="H27" s="132"/>
    </row>
    <row r="28" spans="1:10" s="3" customFormat="1" ht="42.75">
      <c r="A28" s="133" t="s">
        <v>185</v>
      </c>
      <c r="B28" s="137" t="s">
        <v>81</v>
      </c>
      <c r="C28" s="137">
        <v>100896</v>
      </c>
      <c r="D28" s="166" t="s">
        <v>86</v>
      </c>
      <c r="E28" s="167">
        <v>5</v>
      </c>
      <c r="F28" s="168" t="s">
        <v>83</v>
      </c>
      <c r="G28" s="139">
        <v>58.47</v>
      </c>
      <c r="H28" s="134">
        <f>E28*G28</f>
        <v>292.35000000000002</v>
      </c>
    </row>
    <row r="29" spans="1:10" ht="15">
      <c r="A29" s="128" t="s">
        <v>11</v>
      </c>
      <c r="B29" s="130"/>
      <c r="C29" s="130"/>
      <c r="D29" s="129" t="s">
        <v>9</v>
      </c>
      <c r="E29" s="131"/>
      <c r="F29" s="130"/>
      <c r="G29" s="131"/>
      <c r="H29" s="132"/>
      <c r="I29" s="4"/>
      <c r="J29" s="6"/>
    </row>
    <row r="30" spans="1:10" ht="14.25">
      <c r="A30" s="118" t="s">
        <v>186</v>
      </c>
      <c r="B30" s="67" t="s">
        <v>81</v>
      </c>
      <c r="C30" s="67">
        <v>93358</v>
      </c>
      <c r="D30" s="87" t="s">
        <v>84</v>
      </c>
      <c r="E30" s="88">
        <v>48.13</v>
      </c>
      <c r="F30" s="89" t="s">
        <v>85</v>
      </c>
      <c r="G30" s="68">
        <v>115.98</v>
      </c>
      <c r="H30" s="90">
        <f t="shared" ref="H30:H37" si="2">E30*G30</f>
        <v>5582.12</v>
      </c>
    </row>
    <row r="31" spans="1:10" ht="42.75">
      <c r="A31" s="119" t="s">
        <v>187</v>
      </c>
      <c r="B31" s="44" t="s">
        <v>81</v>
      </c>
      <c r="C31" s="44">
        <v>100576</v>
      </c>
      <c r="D31" s="53" t="s">
        <v>87</v>
      </c>
      <c r="E31" s="54">
        <v>752</v>
      </c>
      <c r="F31" s="55" t="s">
        <v>327</v>
      </c>
      <c r="G31" s="46">
        <v>2.16</v>
      </c>
      <c r="H31" s="120">
        <f t="shared" si="2"/>
        <v>1624.32</v>
      </c>
    </row>
    <row r="32" spans="1:10" ht="28.5">
      <c r="A32" s="119" t="s">
        <v>188</v>
      </c>
      <c r="B32" s="44" t="s">
        <v>81</v>
      </c>
      <c r="C32" s="44">
        <v>96619</v>
      </c>
      <c r="D32" s="53" t="s">
        <v>88</v>
      </c>
      <c r="E32" s="54">
        <v>96.26</v>
      </c>
      <c r="F32" s="55" t="s">
        <v>79</v>
      </c>
      <c r="G32" s="46">
        <v>39.03</v>
      </c>
      <c r="H32" s="120">
        <f t="shared" si="2"/>
        <v>3757.03</v>
      </c>
    </row>
    <row r="33" spans="1:10" ht="14.25">
      <c r="A33" s="119" t="s">
        <v>189</v>
      </c>
      <c r="B33" s="50" t="s">
        <v>68</v>
      </c>
      <c r="C33" s="44" t="s">
        <v>90</v>
      </c>
      <c r="D33" s="53" t="s">
        <v>89</v>
      </c>
      <c r="E33" s="54">
        <v>106</v>
      </c>
      <c r="F33" s="55" t="s">
        <v>79</v>
      </c>
      <c r="G33" s="46">
        <v>96.29</v>
      </c>
      <c r="H33" s="120">
        <f t="shared" si="2"/>
        <v>10206.74</v>
      </c>
    </row>
    <row r="34" spans="1:10" ht="28.5">
      <c r="A34" s="119" t="s">
        <v>190</v>
      </c>
      <c r="B34" s="44" t="s">
        <v>81</v>
      </c>
      <c r="C34" s="44">
        <v>104918</v>
      </c>
      <c r="D34" s="53" t="s">
        <v>117</v>
      </c>
      <c r="E34" s="54">
        <v>838</v>
      </c>
      <c r="F34" s="55" t="s">
        <v>118</v>
      </c>
      <c r="G34" s="46">
        <v>14.93</v>
      </c>
      <c r="H34" s="120">
        <f t="shared" si="2"/>
        <v>12511.34</v>
      </c>
    </row>
    <row r="35" spans="1:10" ht="42.75">
      <c r="A35" s="119" t="s">
        <v>191</v>
      </c>
      <c r="B35" s="44" t="s">
        <v>81</v>
      </c>
      <c r="C35" s="44">
        <v>1525</v>
      </c>
      <c r="D35" s="53" t="s">
        <v>527</v>
      </c>
      <c r="E35" s="54">
        <v>28.87</v>
      </c>
      <c r="F35" s="55" t="s">
        <v>85</v>
      </c>
      <c r="G35" s="46">
        <v>493.7</v>
      </c>
      <c r="H35" s="120">
        <f t="shared" si="2"/>
        <v>14253.12</v>
      </c>
    </row>
    <row r="36" spans="1:10" ht="28.5">
      <c r="A36" s="119" t="s">
        <v>192</v>
      </c>
      <c r="B36" s="44" t="s">
        <v>81</v>
      </c>
      <c r="C36" s="44">
        <v>93382</v>
      </c>
      <c r="D36" s="53" t="s">
        <v>91</v>
      </c>
      <c r="E36" s="54">
        <f>E30-E32*0.05-E35</f>
        <v>14.45</v>
      </c>
      <c r="F36" s="55" t="s">
        <v>85</v>
      </c>
      <c r="G36" s="46">
        <v>32.78</v>
      </c>
      <c r="H36" s="120">
        <f t="shared" si="2"/>
        <v>473.67</v>
      </c>
    </row>
    <row r="37" spans="1:10" ht="42.75">
      <c r="A37" s="121" t="s">
        <v>193</v>
      </c>
      <c r="B37" s="59" t="s">
        <v>81</v>
      </c>
      <c r="C37" s="59">
        <v>101166</v>
      </c>
      <c r="D37" s="92" t="s">
        <v>528</v>
      </c>
      <c r="E37" s="85">
        <v>12.8</v>
      </c>
      <c r="F37" s="86" t="s">
        <v>85</v>
      </c>
      <c r="G37" s="60">
        <v>714.09</v>
      </c>
      <c r="H37" s="122">
        <f t="shared" si="2"/>
        <v>9140.35</v>
      </c>
    </row>
    <row r="38" spans="1:10" ht="15">
      <c r="A38" s="78"/>
      <c r="B38" s="100"/>
      <c r="C38" s="100"/>
      <c r="D38" s="101" t="s">
        <v>27</v>
      </c>
      <c r="E38" s="69"/>
      <c r="F38" s="70"/>
      <c r="G38" s="69"/>
      <c r="H38" s="71">
        <f>SUM(H27:H37)</f>
        <v>57841.04</v>
      </c>
      <c r="I38" s="4"/>
      <c r="J38" s="2"/>
    </row>
    <row r="39" spans="1:10" ht="15">
      <c r="A39" s="125" t="s">
        <v>12</v>
      </c>
      <c r="B39" s="126"/>
      <c r="C39" s="127"/>
      <c r="D39" s="219" t="s">
        <v>10</v>
      </c>
      <c r="E39" s="219"/>
      <c r="F39" s="219"/>
      <c r="G39" s="219"/>
      <c r="H39" s="220"/>
    </row>
    <row r="40" spans="1:10" ht="15">
      <c r="A40" s="128" t="s">
        <v>194</v>
      </c>
      <c r="B40" s="129"/>
      <c r="C40" s="135"/>
      <c r="D40" s="129" t="s">
        <v>331</v>
      </c>
      <c r="E40" s="131"/>
      <c r="F40" s="130"/>
      <c r="G40" s="131"/>
      <c r="H40" s="132"/>
    </row>
    <row r="41" spans="1:10" ht="14.25">
      <c r="A41" s="118" t="s">
        <v>195</v>
      </c>
      <c r="B41" s="66" t="s">
        <v>68</v>
      </c>
      <c r="C41" s="67" t="s">
        <v>90</v>
      </c>
      <c r="D41" s="87" t="s">
        <v>89</v>
      </c>
      <c r="E41" s="88">
        <v>142</v>
      </c>
      <c r="F41" s="89" t="s">
        <v>79</v>
      </c>
      <c r="G41" s="68">
        <v>96.29</v>
      </c>
      <c r="H41" s="90">
        <f t="shared" ref="H41:H46" si="3">E41*G41</f>
        <v>13673.18</v>
      </c>
    </row>
    <row r="42" spans="1:10" ht="28.5">
      <c r="A42" s="119" t="s">
        <v>196</v>
      </c>
      <c r="B42" s="44" t="s">
        <v>81</v>
      </c>
      <c r="C42" s="44">
        <v>92761</v>
      </c>
      <c r="D42" s="81" t="s">
        <v>119</v>
      </c>
      <c r="E42" s="46">
        <v>788</v>
      </c>
      <c r="F42" s="44" t="s">
        <v>118</v>
      </c>
      <c r="G42" s="46">
        <v>12.51</v>
      </c>
      <c r="H42" s="120">
        <f t="shared" si="3"/>
        <v>9857.8799999999992</v>
      </c>
      <c r="J42" s="2"/>
    </row>
    <row r="43" spans="1:10" ht="42.75">
      <c r="A43" s="121" t="s">
        <v>197</v>
      </c>
      <c r="B43" s="59" t="s">
        <v>81</v>
      </c>
      <c r="C43" s="59">
        <v>1525</v>
      </c>
      <c r="D43" s="92" t="s">
        <v>527</v>
      </c>
      <c r="E43" s="85">
        <v>44.85</v>
      </c>
      <c r="F43" s="86" t="s">
        <v>85</v>
      </c>
      <c r="G43" s="60">
        <v>493.7</v>
      </c>
      <c r="H43" s="122">
        <f t="shared" si="3"/>
        <v>22142.45</v>
      </c>
      <c r="J43" s="105"/>
    </row>
    <row r="44" spans="1:10" ht="15">
      <c r="A44" s="128" t="s">
        <v>198</v>
      </c>
      <c r="B44" s="129"/>
      <c r="C44" s="135"/>
      <c r="D44" s="129" t="s">
        <v>332</v>
      </c>
      <c r="E44" s="131"/>
      <c r="F44" s="130"/>
      <c r="G44" s="131"/>
      <c r="H44" s="132"/>
    </row>
    <row r="45" spans="1:10" ht="42.75">
      <c r="A45" s="118" t="s">
        <v>199</v>
      </c>
      <c r="B45" s="67" t="s">
        <v>81</v>
      </c>
      <c r="C45" s="67">
        <v>101964</v>
      </c>
      <c r="D45" s="99" t="s">
        <v>445</v>
      </c>
      <c r="E45" s="68">
        <v>630</v>
      </c>
      <c r="F45" s="67" t="s">
        <v>79</v>
      </c>
      <c r="G45" s="68">
        <v>171.25</v>
      </c>
      <c r="H45" s="90">
        <f t="shared" si="3"/>
        <v>107887.5</v>
      </c>
      <c r="J45" s="2"/>
    </row>
    <row r="46" spans="1:10" ht="28.5">
      <c r="A46" s="121" t="s">
        <v>200</v>
      </c>
      <c r="B46" s="59" t="s">
        <v>81</v>
      </c>
      <c r="C46" s="59">
        <v>7155</v>
      </c>
      <c r="D46" s="93" t="s">
        <v>434</v>
      </c>
      <c r="E46" s="60">
        <v>630</v>
      </c>
      <c r="F46" s="59" t="s">
        <v>79</v>
      </c>
      <c r="G46" s="60">
        <v>18.45</v>
      </c>
      <c r="H46" s="122">
        <f t="shared" si="3"/>
        <v>11623.5</v>
      </c>
    </row>
    <row r="47" spans="1:10" ht="15">
      <c r="A47" s="102"/>
      <c r="B47" s="103"/>
      <c r="C47" s="103"/>
      <c r="D47" s="104" t="s">
        <v>28</v>
      </c>
      <c r="E47" s="61"/>
      <c r="F47" s="62"/>
      <c r="G47" s="61"/>
      <c r="H47" s="63">
        <f>SUM(H40:H46)</f>
        <v>165184.51</v>
      </c>
      <c r="J47" s="2"/>
    </row>
    <row r="48" spans="1:10" ht="15">
      <c r="A48" s="106" t="s">
        <v>13</v>
      </c>
      <c r="B48" s="107"/>
      <c r="C48" s="108"/>
      <c r="D48" s="215" t="s">
        <v>54</v>
      </c>
      <c r="E48" s="215"/>
      <c r="F48" s="215"/>
      <c r="G48" s="215"/>
      <c r="H48" s="216"/>
    </row>
    <row r="49" spans="1:10" ht="42.75">
      <c r="A49" s="118" t="s">
        <v>15</v>
      </c>
      <c r="B49" s="67" t="s">
        <v>81</v>
      </c>
      <c r="C49" s="67">
        <v>94219</v>
      </c>
      <c r="D49" s="162" t="s">
        <v>529</v>
      </c>
      <c r="E49" s="68">
        <v>286</v>
      </c>
      <c r="F49" s="67" t="s">
        <v>83</v>
      </c>
      <c r="G49" s="68">
        <v>46.9</v>
      </c>
      <c r="H49" s="90">
        <f>E49*G49</f>
        <v>13413.4</v>
      </c>
      <c r="J49" s="2"/>
    </row>
    <row r="50" spans="1:10" ht="28.5">
      <c r="A50" s="119" t="s">
        <v>201</v>
      </c>
      <c r="B50" s="44" t="s">
        <v>81</v>
      </c>
      <c r="C50" s="44">
        <v>94231</v>
      </c>
      <c r="D50" s="157" t="s">
        <v>95</v>
      </c>
      <c r="E50" s="46">
        <v>35</v>
      </c>
      <c r="F50" s="44" t="s">
        <v>83</v>
      </c>
      <c r="G50" s="46">
        <v>53.68</v>
      </c>
      <c r="H50" s="120">
        <f t="shared" ref="H50:H54" si="4">E50*G50</f>
        <v>1878.8</v>
      </c>
      <c r="J50" s="2"/>
    </row>
    <row r="51" spans="1:10" ht="42.75">
      <c r="A51" s="119" t="s">
        <v>202</v>
      </c>
      <c r="B51" s="44" t="s">
        <v>81</v>
      </c>
      <c r="C51" s="44">
        <v>92540</v>
      </c>
      <c r="D51" s="157" t="s">
        <v>124</v>
      </c>
      <c r="E51" s="46">
        <v>831</v>
      </c>
      <c r="F51" s="44" t="s">
        <v>79</v>
      </c>
      <c r="G51" s="46">
        <v>101.62</v>
      </c>
      <c r="H51" s="120">
        <f t="shared" si="4"/>
        <v>84446.22</v>
      </c>
      <c r="J51" s="2"/>
    </row>
    <row r="52" spans="1:10" ht="28.5">
      <c r="A52" s="119" t="s">
        <v>203</v>
      </c>
      <c r="B52" s="44" t="s">
        <v>81</v>
      </c>
      <c r="C52" s="44">
        <v>36789</v>
      </c>
      <c r="D52" s="157" t="s">
        <v>435</v>
      </c>
      <c r="E52" s="46">
        <v>915</v>
      </c>
      <c r="F52" s="44" t="s">
        <v>79</v>
      </c>
      <c r="G52" s="46">
        <v>3.89</v>
      </c>
      <c r="H52" s="120">
        <f t="shared" si="4"/>
        <v>3559.35</v>
      </c>
      <c r="J52" s="2"/>
    </row>
    <row r="53" spans="1:10" ht="28.5">
      <c r="A53" s="121" t="s">
        <v>204</v>
      </c>
      <c r="B53" s="59" t="s">
        <v>81</v>
      </c>
      <c r="C53" s="59">
        <v>12618</v>
      </c>
      <c r="D53" s="163" t="s">
        <v>125</v>
      </c>
      <c r="E53" s="60">
        <v>50</v>
      </c>
      <c r="F53" s="59" t="s">
        <v>92</v>
      </c>
      <c r="G53" s="60">
        <v>175.45</v>
      </c>
      <c r="H53" s="122">
        <f t="shared" si="4"/>
        <v>8772.5</v>
      </c>
      <c r="J53" s="2"/>
    </row>
    <row r="54" spans="1:10" ht="14.25">
      <c r="A54" s="119" t="s">
        <v>511</v>
      </c>
      <c r="B54" s="44" t="s">
        <v>109</v>
      </c>
      <c r="C54" s="44" t="s">
        <v>510</v>
      </c>
      <c r="D54" s="157" t="s">
        <v>509</v>
      </c>
      <c r="E54" s="46">
        <v>20</v>
      </c>
      <c r="F54" s="44" t="s">
        <v>79</v>
      </c>
      <c r="G54" s="46">
        <v>235.13</v>
      </c>
      <c r="H54" s="120">
        <f t="shared" si="4"/>
        <v>4702.6000000000004</v>
      </c>
      <c r="J54" s="2"/>
    </row>
    <row r="55" spans="1:10" ht="15">
      <c r="A55" s="102"/>
      <c r="B55" s="103"/>
      <c r="C55" s="103"/>
      <c r="D55" s="104" t="s">
        <v>28</v>
      </c>
      <c r="E55" s="61"/>
      <c r="F55" s="62"/>
      <c r="G55" s="61"/>
      <c r="H55" s="63">
        <f>SUM(H49:H54)</f>
        <v>116772.87</v>
      </c>
      <c r="J55" s="2"/>
    </row>
    <row r="56" spans="1:10" ht="15">
      <c r="A56" s="106" t="s">
        <v>178</v>
      </c>
      <c r="B56" s="107"/>
      <c r="C56" s="108"/>
      <c r="D56" s="215" t="s">
        <v>55</v>
      </c>
      <c r="E56" s="215"/>
      <c r="F56" s="215"/>
      <c r="G56" s="215"/>
      <c r="H56" s="216"/>
    </row>
    <row r="57" spans="1:10" ht="42.75">
      <c r="A57" s="118" t="s">
        <v>205</v>
      </c>
      <c r="B57" s="67" t="s">
        <v>81</v>
      </c>
      <c r="C57" s="67">
        <v>103361</v>
      </c>
      <c r="D57" s="91" t="s">
        <v>114</v>
      </c>
      <c r="E57" s="68">
        <v>1443.88</v>
      </c>
      <c r="F57" s="67" t="s">
        <v>79</v>
      </c>
      <c r="G57" s="68">
        <v>91.07</v>
      </c>
      <c r="H57" s="90">
        <f>E57*G57</f>
        <v>131494.15</v>
      </c>
      <c r="J57" s="2"/>
    </row>
    <row r="58" spans="1:10" ht="14.25">
      <c r="A58" s="119" t="s">
        <v>206</v>
      </c>
      <c r="B58" s="44" t="s">
        <v>68</v>
      </c>
      <c r="C58" s="44" t="s">
        <v>128</v>
      </c>
      <c r="D58" s="82" t="s">
        <v>127</v>
      </c>
      <c r="E58" s="46">
        <v>2900</v>
      </c>
      <c r="F58" s="44" t="s">
        <v>79</v>
      </c>
      <c r="G58" s="46">
        <v>12.23</v>
      </c>
      <c r="H58" s="120">
        <f t="shared" ref="H58:H61" si="5">E58*G58</f>
        <v>35467</v>
      </c>
      <c r="J58" s="2"/>
    </row>
    <row r="59" spans="1:10" ht="14.25">
      <c r="A59" s="119" t="s">
        <v>207</v>
      </c>
      <c r="B59" s="44" t="s">
        <v>131</v>
      </c>
      <c r="C59" s="44" t="s">
        <v>130</v>
      </c>
      <c r="D59" s="82" t="s">
        <v>129</v>
      </c>
      <c r="E59" s="46">
        <v>2900</v>
      </c>
      <c r="F59" s="44" t="s">
        <v>79</v>
      </c>
      <c r="G59" s="46">
        <v>6.66</v>
      </c>
      <c r="H59" s="120">
        <f t="shared" si="5"/>
        <v>19314</v>
      </c>
      <c r="J59" s="2"/>
    </row>
    <row r="60" spans="1:10" ht="14.25">
      <c r="A60" s="119" t="s">
        <v>208</v>
      </c>
      <c r="B60" s="44" t="s">
        <v>132</v>
      </c>
      <c r="C60" s="44" t="s">
        <v>134</v>
      </c>
      <c r="D60" s="82" t="s">
        <v>133</v>
      </c>
      <c r="E60" s="46">
        <v>2900</v>
      </c>
      <c r="F60" s="44" t="s">
        <v>79</v>
      </c>
      <c r="G60" s="46">
        <v>21.73</v>
      </c>
      <c r="H60" s="120">
        <f t="shared" si="5"/>
        <v>63017</v>
      </c>
      <c r="J60" s="2"/>
    </row>
    <row r="61" spans="1:10" ht="42.75">
      <c r="A61" s="121" t="s">
        <v>209</v>
      </c>
      <c r="B61" s="59" t="s">
        <v>81</v>
      </c>
      <c r="C61" s="59">
        <v>102253</v>
      </c>
      <c r="D61" s="96" t="s">
        <v>126</v>
      </c>
      <c r="E61" s="60">
        <v>60</v>
      </c>
      <c r="F61" s="59" t="s">
        <v>79</v>
      </c>
      <c r="G61" s="60">
        <v>957.78</v>
      </c>
      <c r="H61" s="122">
        <f t="shared" si="5"/>
        <v>57466.8</v>
      </c>
      <c r="J61" s="2"/>
    </row>
    <row r="62" spans="1:10" ht="15">
      <c r="A62" s="52"/>
      <c r="B62" s="74"/>
      <c r="C62" s="74"/>
      <c r="D62" s="80" t="s">
        <v>27</v>
      </c>
      <c r="E62" s="47"/>
      <c r="F62" s="47"/>
      <c r="G62" s="47"/>
      <c r="H62" s="49">
        <f>SUM(H57:H61)</f>
        <v>306758.95</v>
      </c>
      <c r="J62" s="2"/>
    </row>
    <row r="63" spans="1:10" ht="15">
      <c r="A63" s="125" t="s">
        <v>179</v>
      </c>
      <c r="B63" s="126"/>
      <c r="C63" s="127"/>
      <c r="D63" s="219" t="s">
        <v>14</v>
      </c>
      <c r="E63" s="219"/>
      <c r="F63" s="219"/>
      <c r="G63" s="219"/>
      <c r="H63" s="220"/>
    </row>
    <row r="64" spans="1:10" ht="15">
      <c r="A64" s="128" t="s">
        <v>210</v>
      </c>
      <c r="B64" s="129"/>
      <c r="C64" s="135"/>
      <c r="D64" s="129" t="s">
        <v>333</v>
      </c>
      <c r="E64" s="131"/>
      <c r="F64" s="130"/>
      <c r="G64" s="131"/>
      <c r="H64" s="136"/>
    </row>
    <row r="65" spans="1:10" ht="28.5">
      <c r="A65" s="133" t="s">
        <v>211</v>
      </c>
      <c r="B65" s="137" t="s">
        <v>81</v>
      </c>
      <c r="C65" s="137">
        <v>98555</v>
      </c>
      <c r="D65" s="138" t="s">
        <v>135</v>
      </c>
      <c r="E65" s="139">
        <v>386.6</v>
      </c>
      <c r="F65" s="137" t="s">
        <v>79</v>
      </c>
      <c r="G65" s="139">
        <v>35.770000000000003</v>
      </c>
      <c r="H65" s="140">
        <f t="shared" ref="H65" si="6">E65*G65</f>
        <v>13828.68</v>
      </c>
    </row>
    <row r="66" spans="1:10" ht="15">
      <c r="A66" s="128" t="s">
        <v>212</v>
      </c>
      <c r="B66" s="129"/>
      <c r="C66" s="130"/>
      <c r="D66" s="129" t="s">
        <v>334</v>
      </c>
      <c r="E66" s="131"/>
      <c r="F66" s="130"/>
      <c r="G66" s="131"/>
      <c r="H66" s="136"/>
    </row>
    <row r="67" spans="1:10" ht="42.75">
      <c r="A67" s="133" t="s">
        <v>213</v>
      </c>
      <c r="B67" s="137" t="s">
        <v>81</v>
      </c>
      <c r="C67" s="137">
        <v>100484</v>
      </c>
      <c r="D67" s="141" t="s">
        <v>96</v>
      </c>
      <c r="E67" s="139">
        <v>1</v>
      </c>
      <c r="F67" s="137" t="s">
        <v>85</v>
      </c>
      <c r="G67" s="139">
        <v>551.03</v>
      </c>
      <c r="H67" s="140">
        <f t="shared" ref="H67" si="7">E67*G67</f>
        <v>551.03</v>
      </c>
    </row>
    <row r="68" spans="1:10" ht="15">
      <c r="A68" s="52"/>
      <c r="B68" s="74"/>
      <c r="C68" s="74"/>
      <c r="D68" s="80" t="s">
        <v>28</v>
      </c>
      <c r="E68" s="47"/>
      <c r="F68" s="48"/>
      <c r="G68" s="47"/>
      <c r="H68" s="49">
        <f>SUM(H64:H67)</f>
        <v>14379.71</v>
      </c>
      <c r="J68" s="2"/>
    </row>
    <row r="69" spans="1:10" ht="15">
      <c r="A69" s="125" t="s">
        <v>180</v>
      </c>
      <c r="B69" s="126"/>
      <c r="C69" s="127"/>
      <c r="D69" s="219" t="s">
        <v>16</v>
      </c>
      <c r="E69" s="219"/>
      <c r="F69" s="219"/>
      <c r="G69" s="219"/>
      <c r="H69" s="220"/>
    </row>
    <row r="70" spans="1:10" ht="15">
      <c r="A70" s="128" t="s">
        <v>214</v>
      </c>
      <c r="B70" s="129"/>
      <c r="C70" s="135"/>
      <c r="D70" s="142" t="s">
        <v>335</v>
      </c>
      <c r="E70" s="131"/>
      <c r="F70" s="130"/>
      <c r="G70" s="131"/>
      <c r="H70" s="136"/>
    </row>
    <row r="71" spans="1:10" ht="28.5">
      <c r="A71" s="118" t="s">
        <v>215</v>
      </c>
      <c r="B71" s="67" t="s">
        <v>140</v>
      </c>
      <c r="C71" s="67" t="s">
        <v>139</v>
      </c>
      <c r="D71" s="91" t="s">
        <v>141</v>
      </c>
      <c r="E71" s="68">
        <v>1250</v>
      </c>
      <c r="F71" s="67" t="s">
        <v>79</v>
      </c>
      <c r="G71" s="68">
        <v>121.48</v>
      </c>
      <c r="H71" s="95">
        <f t="shared" ref="H71:H92" si="8">E71*G71</f>
        <v>151850</v>
      </c>
    </row>
    <row r="72" spans="1:10" ht="28.5">
      <c r="A72" s="121" t="s">
        <v>216</v>
      </c>
      <c r="B72" s="59" t="s">
        <v>81</v>
      </c>
      <c r="C72" s="59">
        <v>101965</v>
      </c>
      <c r="D72" s="94" t="s">
        <v>97</v>
      </c>
      <c r="E72" s="60">
        <v>44.6</v>
      </c>
      <c r="F72" s="59" t="s">
        <v>83</v>
      </c>
      <c r="G72" s="60">
        <v>148.24</v>
      </c>
      <c r="H72" s="124">
        <f t="shared" si="8"/>
        <v>6611.5</v>
      </c>
      <c r="J72" s="2"/>
    </row>
    <row r="73" spans="1:10" ht="15">
      <c r="A73" s="128" t="s">
        <v>217</v>
      </c>
      <c r="B73" s="129"/>
      <c r="C73" s="135"/>
      <c r="D73" s="142" t="s">
        <v>336</v>
      </c>
      <c r="E73" s="143"/>
      <c r="F73" s="135"/>
      <c r="G73" s="143"/>
      <c r="H73" s="144"/>
      <c r="J73" s="2"/>
    </row>
    <row r="74" spans="1:10" ht="28.5">
      <c r="A74" s="118" t="s">
        <v>218</v>
      </c>
      <c r="B74" s="67" t="s">
        <v>109</v>
      </c>
      <c r="C74" s="67" t="s">
        <v>139</v>
      </c>
      <c r="D74" s="91" t="s">
        <v>142</v>
      </c>
      <c r="E74" s="68">
        <v>416.94</v>
      </c>
      <c r="F74" s="67" t="s">
        <v>79</v>
      </c>
      <c r="G74" s="68">
        <v>121.48</v>
      </c>
      <c r="H74" s="95">
        <f t="shared" si="8"/>
        <v>50649.87</v>
      </c>
      <c r="J74" s="2"/>
    </row>
    <row r="75" spans="1:10" s="155" customFormat="1" ht="15">
      <c r="A75" s="128" t="s">
        <v>219</v>
      </c>
      <c r="B75" s="135"/>
      <c r="C75" s="135"/>
      <c r="D75" s="142" t="s">
        <v>337</v>
      </c>
      <c r="E75" s="143"/>
      <c r="F75" s="135"/>
      <c r="G75" s="143"/>
      <c r="H75" s="144"/>
    </row>
    <row r="76" spans="1:10" ht="28.5">
      <c r="A76" s="133" t="s">
        <v>220</v>
      </c>
      <c r="B76" s="137" t="s">
        <v>81</v>
      </c>
      <c r="C76" s="137">
        <v>43741</v>
      </c>
      <c r="D76" s="138" t="s">
        <v>338</v>
      </c>
      <c r="E76" s="139">
        <v>690</v>
      </c>
      <c r="F76" s="137" t="s">
        <v>79</v>
      </c>
      <c r="G76" s="139">
        <v>21.19</v>
      </c>
      <c r="H76" s="140">
        <f t="shared" si="8"/>
        <v>14621.1</v>
      </c>
    </row>
    <row r="77" spans="1:10" s="155" customFormat="1" ht="15">
      <c r="A77" s="128" t="s">
        <v>221</v>
      </c>
      <c r="B77" s="129"/>
      <c r="C77" s="135"/>
      <c r="D77" s="142" t="s">
        <v>340</v>
      </c>
      <c r="E77" s="143"/>
      <c r="F77" s="135"/>
      <c r="G77" s="143"/>
      <c r="H77" s="144"/>
    </row>
    <row r="78" spans="1:10" ht="42.75">
      <c r="A78" s="118" t="s">
        <v>222</v>
      </c>
      <c r="B78" s="67" t="s">
        <v>81</v>
      </c>
      <c r="C78" s="67">
        <v>100576</v>
      </c>
      <c r="D78" s="87" t="s">
        <v>87</v>
      </c>
      <c r="E78" s="68">
        <v>752</v>
      </c>
      <c r="F78" s="67" t="s">
        <v>79</v>
      </c>
      <c r="G78" s="68">
        <v>2.16</v>
      </c>
      <c r="H78" s="95">
        <f t="shared" si="8"/>
        <v>1624.32</v>
      </c>
      <c r="J78" s="2"/>
    </row>
    <row r="79" spans="1:10" ht="28.5">
      <c r="A79" s="119" t="s">
        <v>436</v>
      </c>
      <c r="B79" s="44" t="s">
        <v>81</v>
      </c>
      <c r="C79" s="44">
        <v>98555</v>
      </c>
      <c r="D79" s="82" t="s">
        <v>135</v>
      </c>
      <c r="E79" s="46">
        <v>750</v>
      </c>
      <c r="F79" s="44" t="s">
        <v>79</v>
      </c>
      <c r="G79" s="46">
        <v>35.770000000000003</v>
      </c>
      <c r="H79" s="123">
        <f t="shared" si="8"/>
        <v>26827.5</v>
      </c>
      <c r="J79" s="2"/>
    </row>
    <row r="80" spans="1:10" ht="14.25">
      <c r="A80" s="118" t="s">
        <v>437</v>
      </c>
      <c r="B80" s="44" t="s">
        <v>81</v>
      </c>
      <c r="C80" s="44">
        <v>36886</v>
      </c>
      <c r="D80" s="81" t="s">
        <v>137</v>
      </c>
      <c r="E80" s="46">
        <v>26500</v>
      </c>
      <c r="F80" s="44" t="s">
        <v>118</v>
      </c>
      <c r="G80" s="46">
        <v>0.83</v>
      </c>
      <c r="H80" s="123">
        <f t="shared" si="8"/>
        <v>21995</v>
      </c>
    </row>
    <row r="81" spans="1:10" ht="42.75">
      <c r="A81" s="119" t="s">
        <v>438</v>
      </c>
      <c r="B81" s="44" t="s">
        <v>81</v>
      </c>
      <c r="C81" s="44">
        <v>87257</v>
      </c>
      <c r="D81" s="82" t="s">
        <v>98</v>
      </c>
      <c r="E81" s="46">
        <v>700</v>
      </c>
      <c r="F81" s="44" t="s">
        <v>79</v>
      </c>
      <c r="G81" s="46">
        <v>60.39</v>
      </c>
      <c r="H81" s="123">
        <f t="shared" si="8"/>
        <v>42273</v>
      </c>
    </row>
    <row r="82" spans="1:10" ht="28.5">
      <c r="A82" s="119" t="s">
        <v>439</v>
      </c>
      <c r="B82" s="44" t="s">
        <v>81</v>
      </c>
      <c r="C82" s="44">
        <v>104658</v>
      </c>
      <c r="D82" s="81" t="s">
        <v>512</v>
      </c>
      <c r="E82" s="46">
        <v>50</v>
      </c>
      <c r="F82" s="44" t="s">
        <v>79</v>
      </c>
      <c r="G82" s="46">
        <v>185.31</v>
      </c>
      <c r="H82" s="123">
        <f t="shared" si="8"/>
        <v>9265.5</v>
      </c>
    </row>
    <row r="83" spans="1:10" s="155" customFormat="1" ht="15">
      <c r="A83" s="128" t="s">
        <v>223</v>
      </c>
      <c r="B83" s="135"/>
      <c r="C83" s="135"/>
      <c r="D83" s="142" t="s">
        <v>339</v>
      </c>
      <c r="E83" s="143"/>
      <c r="F83" s="135"/>
      <c r="G83" s="143"/>
      <c r="H83" s="144"/>
    </row>
    <row r="84" spans="1:10" ht="14.25">
      <c r="A84" s="133" t="s">
        <v>224</v>
      </c>
      <c r="B84" s="137" t="s">
        <v>81</v>
      </c>
      <c r="C84" s="137">
        <v>98689</v>
      </c>
      <c r="D84" s="145" t="s">
        <v>99</v>
      </c>
      <c r="E84" s="139">
        <v>39</v>
      </c>
      <c r="F84" s="137" t="s">
        <v>83</v>
      </c>
      <c r="G84" s="139">
        <v>127.95</v>
      </c>
      <c r="H84" s="140">
        <f t="shared" si="8"/>
        <v>4990.05</v>
      </c>
    </row>
    <row r="85" spans="1:10" s="155" customFormat="1" ht="15">
      <c r="A85" s="128" t="s">
        <v>230</v>
      </c>
      <c r="B85" s="135"/>
      <c r="C85" s="135"/>
      <c r="D85" s="142" t="s">
        <v>341</v>
      </c>
      <c r="E85" s="143"/>
      <c r="F85" s="135"/>
      <c r="G85" s="143"/>
      <c r="H85" s="144"/>
    </row>
    <row r="86" spans="1:10" ht="42.75">
      <c r="A86" s="118" t="s">
        <v>231</v>
      </c>
      <c r="B86" s="67" t="s">
        <v>81</v>
      </c>
      <c r="C86" s="67">
        <v>100576</v>
      </c>
      <c r="D86" s="87" t="s">
        <v>87</v>
      </c>
      <c r="E86" s="68">
        <v>281.5</v>
      </c>
      <c r="F86" s="67" t="s">
        <v>79</v>
      </c>
      <c r="G86" s="68">
        <v>2.16</v>
      </c>
      <c r="H86" s="95">
        <f t="shared" si="8"/>
        <v>608.04</v>
      </c>
      <c r="J86" s="2"/>
    </row>
    <row r="87" spans="1:10" ht="28.5">
      <c r="A87" s="119" t="s">
        <v>440</v>
      </c>
      <c r="B87" s="44" t="s">
        <v>81</v>
      </c>
      <c r="C87" s="44">
        <v>98555</v>
      </c>
      <c r="D87" s="82" t="s">
        <v>135</v>
      </c>
      <c r="E87" s="46">
        <v>281.5</v>
      </c>
      <c r="F87" s="44" t="s">
        <v>79</v>
      </c>
      <c r="G87" s="46">
        <v>35.770000000000003</v>
      </c>
      <c r="H87" s="123">
        <f t="shared" si="8"/>
        <v>10069.26</v>
      </c>
      <c r="J87" s="2"/>
    </row>
    <row r="88" spans="1:10" ht="42.75">
      <c r="A88" s="121" t="s">
        <v>441</v>
      </c>
      <c r="B88" s="59" t="s">
        <v>81</v>
      </c>
      <c r="C88" s="59">
        <v>87759</v>
      </c>
      <c r="D88" s="93" t="s">
        <v>136</v>
      </c>
      <c r="E88" s="60">
        <v>281.5</v>
      </c>
      <c r="F88" s="59" t="s">
        <v>79</v>
      </c>
      <c r="G88" s="60">
        <v>128.49</v>
      </c>
      <c r="H88" s="124">
        <f t="shared" si="8"/>
        <v>36169.94</v>
      </c>
    </row>
    <row r="89" spans="1:10" s="155" customFormat="1" ht="15">
      <c r="A89" s="128" t="s">
        <v>232</v>
      </c>
      <c r="B89" s="135"/>
      <c r="C89" s="135"/>
      <c r="D89" s="142" t="s">
        <v>342</v>
      </c>
      <c r="E89" s="143"/>
      <c r="F89" s="135"/>
      <c r="G89" s="143"/>
      <c r="H89" s="144"/>
    </row>
    <row r="90" spans="1:10" ht="42.75">
      <c r="A90" s="118" t="s">
        <v>233</v>
      </c>
      <c r="B90" s="67" t="s">
        <v>81</v>
      </c>
      <c r="C90" s="67">
        <v>94275</v>
      </c>
      <c r="D90" s="87" t="s">
        <v>530</v>
      </c>
      <c r="E90" s="68">
        <v>35</v>
      </c>
      <c r="F90" s="67" t="s">
        <v>83</v>
      </c>
      <c r="G90" s="68">
        <v>41.24</v>
      </c>
      <c r="H90" s="95">
        <f t="shared" si="8"/>
        <v>1443.4</v>
      </c>
      <c r="J90" s="2"/>
    </row>
    <row r="91" spans="1:10" ht="42.75">
      <c r="A91" s="119" t="s">
        <v>234</v>
      </c>
      <c r="B91" s="44" t="s">
        <v>81</v>
      </c>
      <c r="C91" s="44">
        <v>94992</v>
      </c>
      <c r="D91" s="81" t="s">
        <v>145</v>
      </c>
      <c r="E91" s="46">
        <v>100</v>
      </c>
      <c r="F91" s="44" t="s">
        <v>79</v>
      </c>
      <c r="G91" s="46">
        <v>76.739999999999995</v>
      </c>
      <c r="H91" s="123">
        <f t="shared" si="8"/>
        <v>7674</v>
      </c>
    </row>
    <row r="92" spans="1:10" ht="42.75">
      <c r="A92" s="121" t="s">
        <v>235</v>
      </c>
      <c r="B92" s="59" t="s">
        <v>81</v>
      </c>
      <c r="C92" s="59">
        <v>105004</v>
      </c>
      <c r="D92" s="93" t="s">
        <v>100</v>
      </c>
      <c r="E92" s="60">
        <v>15</v>
      </c>
      <c r="F92" s="59" t="s">
        <v>79</v>
      </c>
      <c r="G92" s="60">
        <v>126.5</v>
      </c>
      <c r="H92" s="124">
        <f t="shared" si="8"/>
        <v>1897.5</v>
      </c>
      <c r="I92" s="2"/>
    </row>
    <row r="93" spans="1:10" ht="15">
      <c r="A93" s="52"/>
      <c r="B93" s="74"/>
      <c r="C93" s="74"/>
      <c r="D93" s="80" t="s">
        <v>27</v>
      </c>
      <c r="E93" s="47"/>
      <c r="F93" s="48"/>
      <c r="G93" s="47"/>
      <c r="H93" s="49">
        <f>SUM(H70:H92)</f>
        <v>388569.98</v>
      </c>
    </row>
    <row r="94" spans="1:10" ht="15">
      <c r="A94" s="125" t="s">
        <v>17</v>
      </c>
      <c r="B94" s="126"/>
      <c r="C94" s="127"/>
      <c r="D94" s="146" t="s">
        <v>22</v>
      </c>
      <c r="E94" s="146"/>
      <c r="F94" s="146"/>
      <c r="G94" s="146"/>
      <c r="H94" s="147"/>
    </row>
    <row r="95" spans="1:10" ht="15">
      <c r="A95" s="128" t="s">
        <v>19</v>
      </c>
      <c r="B95" s="129"/>
      <c r="C95" s="135"/>
      <c r="D95" s="142" t="s">
        <v>343</v>
      </c>
      <c r="E95" s="143"/>
      <c r="F95" s="135"/>
      <c r="G95" s="143"/>
      <c r="H95" s="144"/>
    </row>
    <row r="96" spans="1:10" ht="28.5">
      <c r="A96" s="133" t="s">
        <v>30</v>
      </c>
      <c r="B96" s="137" t="s">
        <v>81</v>
      </c>
      <c r="C96" s="137">
        <v>88489</v>
      </c>
      <c r="D96" s="138" t="s">
        <v>138</v>
      </c>
      <c r="E96" s="139">
        <v>1280</v>
      </c>
      <c r="F96" s="137" t="s">
        <v>79</v>
      </c>
      <c r="G96" s="139">
        <v>14.4</v>
      </c>
      <c r="H96" s="140">
        <f t="shared" ref="H96:H101" si="9">E96*G96</f>
        <v>18432</v>
      </c>
    </row>
    <row r="97" spans="1:8" s="155" customFormat="1" ht="15">
      <c r="A97" s="128" t="s">
        <v>236</v>
      </c>
      <c r="B97" s="129"/>
      <c r="C97" s="135"/>
      <c r="D97" s="142" t="s">
        <v>337</v>
      </c>
      <c r="E97" s="143"/>
      <c r="F97" s="135"/>
      <c r="G97" s="143"/>
      <c r="H97" s="144"/>
    </row>
    <row r="98" spans="1:8" ht="28.5">
      <c r="A98" s="133" t="s">
        <v>237</v>
      </c>
      <c r="B98" s="137" t="s">
        <v>81</v>
      </c>
      <c r="C98" s="137">
        <v>88488</v>
      </c>
      <c r="D98" s="138" t="s">
        <v>101</v>
      </c>
      <c r="E98" s="139">
        <v>700</v>
      </c>
      <c r="F98" s="137" t="s">
        <v>112</v>
      </c>
      <c r="G98" s="139">
        <v>17.28</v>
      </c>
      <c r="H98" s="140">
        <f t="shared" si="9"/>
        <v>12096</v>
      </c>
    </row>
    <row r="99" spans="1:8" ht="15">
      <c r="A99" s="128" t="s">
        <v>238</v>
      </c>
      <c r="B99" s="129"/>
      <c r="C99" s="135"/>
      <c r="D99" s="142" t="s">
        <v>26</v>
      </c>
      <c r="E99" s="143"/>
      <c r="F99" s="135"/>
      <c r="G99" s="143"/>
      <c r="H99" s="144"/>
    </row>
    <row r="100" spans="1:8" ht="42.75">
      <c r="A100" s="118" t="s">
        <v>239</v>
      </c>
      <c r="B100" s="67" t="s">
        <v>81</v>
      </c>
      <c r="C100" s="67">
        <v>100754</v>
      </c>
      <c r="D100" s="91" t="s">
        <v>320</v>
      </c>
      <c r="E100" s="68">
        <v>45</v>
      </c>
      <c r="F100" s="67" t="s">
        <v>79</v>
      </c>
      <c r="G100" s="68">
        <v>35.950000000000003</v>
      </c>
      <c r="H100" s="95">
        <f t="shared" si="9"/>
        <v>1617.75</v>
      </c>
    </row>
    <row r="101" spans="1:8" ht="28.5">
      <c r="A101" s="121" t="s">
        <v>523</v>
      </c>
      <c r="B101" s="59" t="s">
        <v>81</v>
      </c>
      <c r="C101" s="59">
        <v>102219</v>
      </c>
      <c r="D101" s="96" t="s">
        <v>305</v>
      </c>
      <c r="E101" s="60">
        <v>210</v>
      </c>
      <c r="F101" s="59" t="s">
        <v>79</v>
      </c>
      <c r="G101" s="60">
        <v>20.11</v>
      </c>
      <c r="H101" s="124">
        <f t="shared" si="9"/>
        <v>4223.1000000000004</v>
      </c>
    </row>
    <row r="102" spans="1:8" ht="15">
      <c r="A102" s="52"/>
      <c r="B102" s="74"/>
      <c r="C102" s="74"/>
      <c r="D102" s="80" t="s">
        <v>27</v>
      </c>
      <c r="E102" s="47"/>
      <c r="F102" s="48"/>
      <c r="G102" s="47"/>
      <c r="H102" s="49">
        <f>SUM(H95:H101)</f>
        <v>36368.85</v>
      </c>
    </row>
    <row r="103" spans="1:8" ht="15">
      <c r="A103" s="125" t="s">
        <v>181</v>
      </c>
      <c r="B103" s="126"/>
      <c r="C103" s="127"/>
      <c r="D103" s="146" t="s">
        <v>26</v>
      </c>
      <c r="E103" s="146"/>
      <c r="F103" s="146"/>
      <c r="G103" s="146"/>
      <c r="H103" s="147"/>
    </row>
    <row r="104" spans="1:8" ht="15">
      <c r="A104" s="128" t="s">
        <v>240</v>
      </c>
      <c r="B104" s="129"/>
      <c r="C104" s="135"/>
      <c r="D104" s="142" t="s">
        <v>344</v>
      </c>
      <c r="E104" s="143"/>
      <c r="F104" s="135"/>
      <c r="G104" s="143"/>
      <c r="H104" s="144"/>
    </row>
    <row r="105" spans="1:8" ht="42.75">
      <c r="A105" s="118" t="s">
        <v>241</v>
      </c>
      <c r="B105" s="67" t="s">
        <v>81</v>
      </c>
      <c r="C105" s="67">
        <v>90822</v>
      </c>
      <c r="D105" s="99" t="s">
        <v>120</v>
      </c>
      <c r="E105" s="68">
        <v>17</v>
      </c>
      <c r="F105" s="67" t="s">
        <v>92</v>
      </c>
      <c r="G105" s="68">
        <v>431.1</v>
      </c>
      <c r="H105" s="95">
        <f t="shared" ref="H105:H121" si="10">E105*G105</f>
        <v>7328.7</v>
      </c>
    </row>
    <row r="106" spans="1:8" ht="42.75">
      <c r="A106" s="119" t="s">
        <v>242</v>
      </c>
      <c r="B106" s="44" t="s">
        <v>81</v>
      </c>
      <c r="C106" s="44">
        <v>90823</v>
      </c>
      <c r="D106" s="81" t="s">
        <v>93</v>
      </c>
      <c r="E106" s="46">
        <v>33</v>
      </c>
      <c r="F106" s="44" t="s">
        <v>92</v>
      </c>
      <c r="G106" s="46">
        <v>519.1</v>
      </c>
      <c r="H106" s="123">
        <f t="shared" si="10"/>
        <v>17130.3</v>
      </c>
    </row>
    <row r="107" spans="1:8" ht="28.5">
      <c r="A107" s="119" t="s">
        <v>243</v>
      </c>
      <c r="B107" s="44" t="s">
        <v>81</v>
      </c>
      <c r="C107" s="44">
        <v>100700</v>
      </c>
      <c r="D107" s="81" t="s">
        <v>121</v>
      </c>
      <c r="E107" s="46">
        <v>4</v>
      </c>
      <c r="F107" s="44" t="s">
        <v>92</v>
      </c>
      <c r="G107" s="46">
        <v>1016.03</v>
      </c>
      <c r="H107" s="123">
        <f t="shared" si="10"/>
        <v>4064.12</v>
      </c>
    </row>
    <row r="108" spans="1:8" ht="42.75">
      <c r="A108" s="118" t="s">
        <v>369</v>
      </c>
      <c r="B108" s="44" t="s">
        <v>81</v>
      </c>
      <c r="C108" s="44">
        <v>91304</v>
      </c>
      <c r="D108" s="81" t="s">
        <v>306</v>
      </c>
      <c r="E108" s="46">
        <v>36</v>
      </c>
      <c r="F108" s="44" t="s">
        <v>92</v>
      </c>
      <c r="G108" s="46">
        <v>126.09</v>
      </c>
      <c r="H108" s="123">
        <f t="shared" si="10"/>
        <v>4539.24</v>
      </c>
    </row>
    <row r="109" spans="1:8" ht="42.75">
      <c r="A109" s="119" t="s">
        <v>370</v>
      </c>
      <c r="B109" s="59" t="s">
        <v>81</v>
      </c>
      <c r="C109" s="59">
        <v>91305</v>
      </c>
      <c r="D109" s="93" t="s">
        <v>307</v>
      </c>
      <c r="E109" s="60">
        <v>18</v>
      </c>
      <c r="F109" s="59" t="s">
        <v>92</v>
      </c>
      <c r="G109" s="60">
        <v>124.15</v>
      </c>
      <c r="H109" s="124">
        <f t="shared" si="10"/>
        <v>2234.6999999999998</v>
      </c>
    </row>
    <row r="110" spans="1:8" ht="15">
      <c r="A110" s="128" t="s">
        <v>244</v>
      </c>
      <c r="B110" s="129"/>
      <c r="C110" s="135"/>
      <c r="D110" s="142" t="s">
        <v>345</v>
      </c>
      <c r="E110" s="143"/>
      <c r="F110" s="135"/>
      <c r="G110" s="143"/>
      <c r="H110" s="144"/>
    </row>
    <row r="111" spans="1:8" ht="14.25">
      <c r="A111" s="118" t="s">
        <v>245</v>
      </c>
      <c r="B111" s="59" t="s">
        <v>81</v>
      </c>
      <c r="C111" s="67">
        <v>11190</v>
      </c>
      <c r="D111" s="99" t="s">
        <v>309</v>
      </c>
      <c r="E111" s="68">
        <v>16</v>
      </c>
      <c r="F111" s="67" t="s">
        <v>92</v>
      </c>
      <c r="G111" s="68">
        <v>174.93</v>
      </c>
      <c r="H111" s="95">
        <f t="shared" si="10"/>
        <v>2798.88</v>
      </c>
    </row>
    <row r="112" spans="1:8" ht="14.25">
      <c r="A112" s="119" t="s">
        <v>246</v>
      </c>
      <c r="B112" s="59" t="s">
        <v>81</v>
      </c>
      <c r="C112" s="44">
        <v>10505</v>
      </c>
      <c r="D112" s="81" t="s">
        <v>311</v>
      </c>
      <c r="E112" s="46">
        <v>6</v>
      </c>
      <c r="F112" s="44" t="s">
        <v>79</v>
      </c>
      <c r="G112" s="46">
        <v>272.77</v>
      </c>
      <c r="H112" s="123">
        <f t="shared" si="10"/>
        <v>1636.62</v>
      </c>
    </row>
    <row r="113" spans="1:8" ht="42.75">
      <c r="A113" s="118" t="s">
        <v>371</v>
      </c>
      <c r="B113" s="59" t="s">
        <v>81</v>
      </c>
      <c r="C113" s="44">
        <v>11199</v>
      </c>
      <c r="D113" s="84" t="s">
        <v>310</v>
      </c>
      <c r="E113" s="46">
        <v>16</v>
      </c>
      <c r="F113" s="44" t="s">
        <v>92</v>
      </c>
      <c r="G113" s="46">
        <v>966.1</v>
      </c>
      <c r="H113" s="123">
        <f t="shared" si="10"/>
        <v>15457.6</v>
      </c>
    </row>
    <row r="114" spans="1:8" ht="14.25">
      <c r="A114" s="118" t="s">
        <v>372</v>
      </c>
      <c r="B114" s="59" t="s">
        <v>81</v>
      </c>
      <c r="C114" s="44">
        <v>10507</v>
      </c>
      <c r="D114" s="81" t="s">
        <v>312</v>
      </c>
      <c r="E114" s="46">
        <v>30</v>
      </c>
      <c r="F114" s="44" t="s">
        <v>79</v>
      </c>
      <c r="G114" s="46">
        <v>462.27</v>
      </c>
      <c r="H114" s="123">
        <f t="shared" si="10"/>
        <v>13868.1</v>
      </c>
    </row>
    <row r="115" spans="1:8" ht="57">
      <c r="A115" s="119" t="s">
        <v>373</v>
      </c>
      <c r="B115" s="59" t="s">
        <v>81</v>
      </c>
      <c r="C115" s="59">
        <v>44053</v>
      </c>
      <c r="D115" s="93" t="s">
        <v>484</v>
      </c>
      <c r="E115" s="60">
        <v>6</v>
      </c>
      <c r="F115" s="59" t="s">
        <v>92</v>
      </c>
      <c r="G115" s="60">
        <v>1603.92</v>
      </c>
      <c r="H115" s="124">
        <f t="shared" si="10"/>
        <v>9623.52</v>
      </c>
    </row>
    <row r="116" spans="1:8" ht="14.25">
      <c r="A116" s="118" t="s">
        <v>485</v>
      </c>
      <c r="B116" s="59" t="s">
        <v>81</v>
      </c>
      <c r="C116" s="44">
        <v>10507</v>
      </c>
      <c r="D116" s="81" t="s">
        <v>312</v>
      </c>
      <c r="E116" s="46">
        <v>9</v>
      </c>
      <c r="F116" s="44" t="s">
        <v>79</v>
      </c>
      <c r="G116" s="46">
        <v>462.27</v>
      </c>
      <c r="H116" s="123">
        <f t="shared" ref="H116" si="11">E116*G116</f>
        <v>4160.43</v>
      </c>
    </row>
    <row r="117" spans="1:8" ht="28.5">
      <c r="A117" s="118" t="s">
        <v>486</v>
      </c>
      <c r="B117" s="59" t="s">
        <v>81</v>
      </c>
      <c r="C117" s="59">
        <v>4917</v>
      </c>
      <c r="D117" s="93" t="s">
        <v>531</v>
      </c>
      <c r="E117" s="60">
        <v>1.5</v>
      </c>
      <c r="F117" s="59" t="s">
        <v>79</v>
      </c>
      <c r="G117" s="60">
        <v>418.27</v>
      </c>
      <c r="H117" s="124">
        <f t="shared" si="10"/>
        <v>627.41</v>
      </c>
    </row>
    <row r="118" spans="1:8" ht="15">
      <c r="A118" s="128" t="s">
        <v>247</v>
      </c>
      <c r="B118" s="129"/>
      <c r="C118" s="135"/>
      <c r="D118" s="142" t="s">
        <v>346</v>
      </c>
      <c r="E118" s="143"/>
      <c r="F118" s="135"/>
      <c r="G118" s="143"/>
      <c r="H118" s="144"/>
    </row>
    <row r="119" spans="1:8" ht="28.5">
      <c r="A119" s="118" t="s">
        <v>248</v>
      </c>
      <c r="B119" s="59" t="s">
        <v>81</v>
      </c>
      <c r="C119" s="67">
        <v>99861</v>
      </c>
      <c r="D119" s="99" t="s">
        <v>308</v>
      </c>
      <c r="E119" s="68">
        <v>50</v>
      </c>
      <c r="F119" s="67" t="s">
        <v>79</v>
      </c>
      <c r="G119" s="68">
        <v>728.92</v>
      </c>
      <c r="H119" s="95">
        <f t="shared" si="10"/>
        <v>36446</v>
      </c>
    </row>
    <row r="120" spans="1:8" ht="28.5">
      <c r="A120" s="118" t="s">
        <v>249</v>
      </c>
      <c r="B120" s="59" t="s">
        <v>81</v>
      </c>
      <c r="C120" s="67">
        <v>99861</v>
      </c>
      <c r="D120" s="99" t="s">
        <v>487</v>
      </c>
      <c r="E120" s="68">
        <v>45</v>
      </c>
      <c r="F120" s="67" t="s">
        <v>79</v>
      </c>
      <c r="G120" s="68">
        <v>728.92</v>
      </c>
      <c r="H120" s="95">
        <f t="shared" ref="H120" si="12">E120*G120</f>
        <v>32801.4</v>
      </c>
    </row>
    <row r="121" spans="1:8" ht="28.5">
      <c r="A121" s="121" t="s">
        <v>488</v>
      </c>
      <c r="B121" s="59" t="s">
        <v>81</v>
      </c>
      <c r="C121" s="59">
        <v>100701</v>
      </c>
      <c r="D121" s="93" t="s">
        <v>321</v>
      </c>
      <c r="E121" s="60">
        <v>8</v>
      </c>
      <c r="F121" s="59" t="s">
        <v>79</v>
      </c>
      <c r="G121" s="60">
        <v>569.37</v>
      </c>
      <c r="H121" s="124">
        <f t="shared" si="10"/>
        <v>4554.96</v>
      </c>
    </row>
    <row r="122" spans="1:8" ht="15">
      <c r="A122" s="52"/>
      <c r="B122" s="74"/>
      <c r="C122" s="74"/>
      <c r="D122" s="80"/>
      <c r="E122" s="47"/>
      <c r="F122" s="48"/>
      <c r="G122" s="47"/>
      <c r="H122" s="49">
        <f>SUM(H104:H121)</f>
        <v>157271.98000000001</v>
      </c>
    </row>
    <row r="123" spans="1:8" ht="15">
      <c r="A123" s="125" t="s">
        <v>182</v>
      </c>
      <c r="B123" s="126"/>
      <c r="C123" s="127"/>
      <c r="D123" s="219" t="s">
        <v>63</v>
      </c>
      <c r="E123" s="219"/>
      <c r="F123" s="219"/>
      <c r="G123" s="219"/>
      <c r="H123" s="220"/>
    </row>
    <row r="124" spans="1:8" ht="15">
      <c r="A124" s="128" t="s">
        <v>250</v>
      </c>
      <c r="B124" s="129"/>
      <c r="C124" s="135"/>
      <c r="D124" s="142" t="s">
        <v>347</v>
      </c>
      <c r="E124" s="143"/>
      <c r="F124" s="135"/>
      <c r="G124" s="143"/>
      <c r="H124" s="144"/>
    </row>
    <row r="125" spans="1:8" ht="28.5">
      <c r="A125" s="118" t="s">
        <v>251</v>
      </c>
      <c r="B125" s="67" t="s">
        <v>81</v>
      </c>
      <c r="C125" s="67">
        <v>86888</v>
      </c>
      <c r="D125" s="99" t="s">
        <v>102</v>
      </c>
      <c r="E125" s="68">
        <v>11</v>
      </c>
      <c r="F125" s="67" t="s">
        <v>92</v>
      </c>
      <c r="G125" s="68">
        <v>473.4</v>
      </c>
      <c r="H125" s="95">
        <f t="shared" ref="H125:H150" si="13">E125*G125</f>
        <v>5207.3999999999996</v>
      </c>
    </row>
    <row r="126" spans="1:8" ht="57">
      <c r="A126" s="119" t="s">
        <v>252</v>
      </c>
      <c r="B126" s="44" t="s">
        <v>81</v>
      </c>
      <c r="C126" s="44">
        <v>86941</v>
      </c>
      <c r="D126" s="81" t="s">
        <v>103</v>
      </c>
      <c r="E126" s="46">
        <v>10</v>
      </c>
      <c r="F126" s="44" t="s">
        <v>92</v>
      </c>
      <c r="G126" s="46">
        <v>790.37</v>
      </c>
      <c r="H126" s="123">
        <f t="shared" si="13"/>
        <v>7903.7</v>
      </c>
    </row>
    <row r="127" spans="1:8" ht="42.75">
      <c r="A127" s="118" t="s">
        <v>253</v>
      </c>
      <c r="B127" s="44" t="s">
        <v>81</v>
      </c>
      <c r="C127" s="44">
        <v>95472</v>
      </c>
      <c r="D127" s="81" t="s">
        <v>532</v>
      </c>
      <c r="E127" s="46">
        <v>3</v>
      </c>
      <c r="F127" s="44" t="s">
        <v>92</v>
      </c>
      <c r="G127" s="46">
        <v>750.42</v>
      </c>
      <c r="H127" s="123">
        <f t="shared" si="13"/>
        <v>2251.2600000000002</v>
      </c>
    </row>
    <row r="128" spans="1:8" ht="57">
      <c r="A128" s="119" t="s">
        <v>254</v>
      </c>
      <c r="B128" s="44" t="s">
        <v>81</v>
      </c>
      <c r="C128" s="44">
        <v>86943</v>
      </c>
      <c r="D128" s="81" t="s">
        <v>104</v>
      </c>
      <c r="E128" s="46">
        <v>4</v>
      </c>
      <c r="F128" s="44" t="s">
        <v>92</v>
      </c>
      <c r="G128" s="46">
        <v>255.89</v>
      </c>
      <c r="H128" s="123">
        <f t="shared" si="13"/>
        <v>1023.56</v>
      </c>
    </row>
    <row r="129" spans="1:8" ht="42.75">
      <c r="A129" s="118" t="s">
        <v>255</v>
      </c>
      <c r="B129" s="59"/>
      <c r="C129" s="59">
        <v>86938</v>
      </c>
      <c r="D129" s="93" t="s">
        <v>533</v>
      </c>
      <c r="E129" s="46">
        <v>4</v>
      </c>
      <c r="F129" s="44" t="s">
        <v>92</v>
      </c>
      <c r="G129" s="60">
        <v>398.84</v>
      </c>
      <c r="H129" s="124">
        <f t="shared" si="13"/>
        <v>1595.36</v>
      </c>
    </row>
    <row r="130" spans="1:8" ht="42.75">
      <c r="A130" s="119" t="s">
        <v>524</v>
      </c>
      <c r="B130" s="59" t="s">
        <v>81</v>
      </c>
      <c r="C130" s="59">
        <v>86919</v>
      </c>
      <c r="D130" s="93" t="s">
        <v>105</v>
      </c>
      <c r="E130" s="60">
        <v>2</v>
      </c>
      <c r="F130" s="59" t="s">
        <v>92</v>
      </c>
      <c r="G130" s="60">
        <v>874.78</v>
      </c>
      <c r="H130" s="124">
        <f t="shared" si="13"/>
        <v>1749.56</v>
      </c>
    </row>
    <row r="131" spans="1:8" ht="15">
      <c r="A131" s="128" t="s">
        <v>256</v>
      </c>
      <c r="B131" s="129"/>
      <c r="C131" s="135"/>
      <c r="D131" s="142" t="s">
        <v>348</v>
      </c>
      <c r="E131" s="143"/>
      <c r="F131" s="135"/>
      <c r="G131" s="143"/>
      <c r="H131" s="144"/>
    </row>
    <row r="132" spans="1:8" ht="28.5">
      <c r="A132" s="118" t="s">
        <v>257</v>
      </c>
      <c r="B132" s="67" t="s">
        <v>81</v>
      </c>
      <c r="C132" s="67">
        <v>13415</v>
      </c>
      <c r="D132" s="99" t="s">
        <v>534</v>
      </c>
      <c r="E132" s="68">
        <v>4</v>
      </c>
      <c r="F132" s="67" t="s">
        <v>92</v>
      </c>
      <c r="G132" s="68">
        <v>64.95</v>
      </c>
      <c r="H132" s="95">
        <f t="shared" si="13"/>
        <v>259.8</v>
      </c>
    </row>
    <row r="133" spans="1:8" ht="28.5">
      <c r="A133" s="119" t="s">
        <v>258</v>
      </c>
      <c r="B133" s="44" t="s">
        <v>81</v>
      </c>
      <c r="C133" s="44">
        <v>39702</v>
      </c>
      <c r="D133" s="81" t="s">
        <v>525</v>
      </c>
      <c r="E133" s="46">
        <v>5</v>
      </c>
      <c r="F133" s="44" t="s">
        <v>92</v>
      </c>
      <c r="G133" s="46">
        <v>1978.32</v>
      </c>
      <c r="H133" s="123">
        <f t="shared" si="13"/>
        <v>9891.6</v>
      </c>
    </row>
    <row r="134" spans="1:8" ht="28.5">
      <c r="A134" s="118" t="s">
        <v>259</v>
      </c>
      <c r="B134" s="44" t="s">
        <v>81</v>
      </c>
      <c r="C134" s="44">
        <v>7603</v>
      </c>
      <c r="D134" s="81" t="s">
        <v>368</v>
      </c>
      <c r="E134" s="46">
        <v>2</v>
      </c>
      <c r="F134" s="44" t="s">
        <v>92</v>
      </c>
      <c r="G134" s="46">
        <v>35.159999999999997</v>
      </c>
      <c r="H134" s="123">
        <f t="shared" si="13"/>
        <v>70.319999999999993</v>
      </c>
    </row>
    <row r="135" spans="1:8" ht="28.5">
      <c r="A135" s="119" t="s">
        <v>374</v>
      </c>
      <c r="B135" s="44" t="s">
        <v>81</v>
      </c>
      <c r="C135" s="44">
        <v>11772</v>
      </c>
      <c r="D135" s="81" t="s">
        <v>535</v>
      </c>
      <c r="E135" s="46">
        <v>2</v>
      </c>
      <c r="F135" s="44" t="s">
        <v>92</v>
      </c>
      <c r="G135" s="46">
        <v>112.83</v>
      </c>
      <c r="H135" s="123">
        <f t="shared" si="13"/>
        <v>225.66</v>
      </c>
    </row>
    <row r="136" spans="1:8" ht="14.25">
      <c r="A136" s="118" t="s">
        <v>260</v>
      </c>
      <c r="B136" s="44" t="s">
        <v>81</v>
      </c>
      <c r="C136" s="44">
        <v>1744</v>
      </c>
      <c r="D136" s="81" t="s">
        <v>536</v>
      </c>
      <c r="E136" s="46">
        <v>2</v>
      </c>
      <c r="F136" s="44" t="s">
        <v>92</v>
      </c>
      <c r="G136" s="46">
        <v>121.5</v>
      </c>
      <c r="H136" s="123">
        <f t="shared" si="13"/>
        <v>243</v>
      </c>
    </row>
    <row r="137" spans="1:8" ht="28.5">
      <c r="A137" s="119" t="s">
        <v>375</v>
      </c>
      <c r="B137" s="44" t="s">
        <v>81</v>
      </c>
      <c r="C137" s="44">
        <v>86900</v>
      </c>
      <c r="D137" s="81" t="s">
        <v>521</v>
      </c>
      <c r="E137" s="46">
        <v>2</v>
      </c>
      <c r="F137" s="44" t="s">
        <v>92</v>
      </c>
      <c r="G137" s="46">
        <v>183.08</v>
      </c>
      <c r="H137" s="123">
        <f t="shared" si="13"/>
        <v>366.16</v>
      </c>
    </row>
    <row r="138" spans="1:8" ht="14.25">
      <c r="A138" s="118" t="s">
        <v>376</v>
      </c>
      <c r="B138" s="44" t="s">
        <v>68</v>
      </c>
      <c r="C138" s="44" t="s">
        <v>111</v>
      </c>
      <c r="D138" s="81" t="s">
        <v>110</v>
      </c>
      <c r="E138" s="46">
        <v>14</v>
      </c>
      <c r="F138" s="44" t="s">
        <v>92</v>
      </c>
      <c r="G138" s="46">
        <v>659.31</v>
      </c>
      <c r="H138" s="123">
        <f t="shared" si="13"/>
        <v>9230.34</v>
      </c>
    </row>
    <row r="139" spans="1:8" ht="28.5">
      <c r="A139" s="119" t="s">
        <v>377</v>
      </c>
      <c r="B139" s="44" t="s">
        <v>81</v>
      </c>
      <c r="C139" s="44">
        <v>100868</v>
      </c>
      <c r="D139" s="81" t="s">
        <v>115</v>
      </c>
      <c r="E139" s="46">
        <v>10</v>
      </c>
      <c r="F139" s="44" t="s">
        <v>92</v>
      </c>
      <c r="G139" s="46">
        <v>368.25</v>
      </c>
      <c r="H139" s="123">
        <f t="shared" si="13"/>
        <v>3682.5</v>
      </c>
    </row>
    <row r="140" spans="1:8" ht="28.5">
      <c r="A140" s="118" t="s">
        <v>261</v>
      </c>
      <c r="B140" s="44" t="s">
        <v>81</v>
      </c>
      <c r="C140" s="44">
        <v>100875</v>
      </c>
      <c r="D140" s="81" t="s">
        <v>322</v>
      </c>
      <c r="E140" s="46">
        <v>1</v>
      </c>
      <c r="F140" s="44" t="s">
        <v>92</v>
      </c>
      <c r="G140" s="46">
        <v>1158.6600000000001</v>
      </c>
      <c r="H140" s="123">
        <f t="shared" si="13"/>
        <v>1158.6600000000001</v>
      </c>
    </row>
    <row r="141" spans="1:8" ht="14.25">
      <c r="A141" s="119" t="s">
        <v>378</v>
      </c>
      <c r="B141" s="44" t="s">
        <v>81</v>
      </c>
      <c r="C141" s="44">
        <v>6136</v>
      </c>
      <c r="D141" s="81" t="s">
        <v>323</v>
      </c>
      <c r="E141" s="46">
        <v>23</v>
      </c>
      <c r="F141" s="44" t="s">
        <v>92</v>
      </c>
      <c r="G141" s="46">
        <v>173</v>
      </c>
      <c r="H141" s="123">
        <f t="shared" si="13"/>
        <v>3979</v>
      </c>
    </row>
    <row r="142" spans="1:8" ht="14.25">
      <c r="A142" s="118" t="s">
        <v>379</v>
      </c>
      <c r="B142" s="44" t="s">
        <v>81</v>
      </c>
      <c r="C142" s="44">
        <v>38638</v>
      </c>
      <c r="D142" s="81" t="s">
        <v>324</v>
      </c>
      <c r="E142" s="46">
        <v>2</v>
      </c>
      <c r="F142" s="44" t="s">
        <v>92</v>
      </c>
      <c r="G142" s="46">
        <v>183.22</v>
      </c>
      <c r="H142" s="123">
        <f t="shared" si="13"/>
        <v>366.44</v>
      </c>
    </row>
    <row r="143" spans="1:8" ht="28.5">
      <c r="A143" s="119" t="s">
        <v>380</v>
      </c>
      <c r="B143" s="44" t="s">
        <v>81</v>
      </c>
      <c r="C143" s="44">
        <v>1368</v>
      </c>
      <c r="D143" s="82" t="s">
        <v>367</v>
      </c>
      <c r="E143" s="46">
        <v>4</v>
      </c>
      <c r="F143" s="44" t="s">
        <v>92</v>
      </c>
      <c r="G143" s="46">
        <v>86.31</v>
      </c>
      <c r="H143" s="123">
        <f t="shared" si="13"/>
        <v>345.24</v>
      </c>
    </row>
    <row r="144" spans="1:8" ht="28.5">
      <c r="A144" s="118" t="s">
        <v>522</v>
      </c>
      <c r="B144" s="44" t="s">
        <v>81</v>
      </c>
      <c r="C144" s="44">
        <v>99635</v>
      </c>
      <c r="D144" s="158" t="s">
        <v>325</v>
      </c>
      <c r="E144" s="46">
        <v>14</v>
      </c>
      <c r="F144" s="44" t="s">
        <v>92</v>
      </c>
      <c r="G144" s="46">
        <v>433.38</v>
      </c>
      <c r="H144" s="123">
        <f t="shared" si="13"/>
        <v>6067.32</v>
      </c>
    </row>
    <row r="145" spans="1:11" ht="15">
      <c r="A145" s="128" t="s">
        <v>262</v>
      </c>
      <c r="B145" s="129"/>
      <c r="C145" s="135"/>
      <c r="D145" s="142" t="s">
        <v>517</v>
      </c>
      <c r="E145" s="143"/>
      <c r="F145" s="135"/>
      <c r="G145" s="143"/>
      <c r="H145" s="144"/>
    </row>
    <row r="146" spans="1:11" ht="28.5">
      <c r="A146" s="118" t="s">
        <v>263</v>
      </c>
      <c r="B146" s="44" t="s">
        <v>109</v>
      </c>
      <c r="C146" s="44" t="s">
        <v>518</v>
      </c>
      <c r="D146" s="81" t="s">
        <v>519</v>
      </c>
      <c r="E146" s="46">
        <v>8.8000000000000007</v>
      </c>
      <c r="F146" s="44" t="s">
        <v>520</v>
      </c>
      <c r="G146" s="46">
        <v>928.44</v>
      </c>
      <c r="H146" s="123">
        <f t="shared" si="13"/>
        <v>8170.27</v>
      </c>
    </row>
    <row r="147" spans="1:11" ht="15">
      <c r="A147" s="128" t="s">
        <v>513</v>
      </c>
      <c r="B147" s="129"/>
      <c r="C147" s="135"/>
      <c r="D147" s="142" t="s">
        <v>349</v>
      </c>
      <c r="E147" s="143"/>
      <c r="F147" s="135"/>
      <c r="G147" s="143"/>
      <c r="H147" s="144"/>
    </row>
    <row r="148" spans="1:11" ht="14.25">
      <c r="A148" s="118" t="s">
        <v>514</v>
      </c>
      <c r="B148" s="67" t="s">
        <v>81</v>
      </c>
      <c r="C148" s="67">
        <v>37401</v>
      </c>
      <c r="D148" s="99" t="s">
        <v>106</v>
      </c>
      <c r="E148" s="68">
        <v>20</v>
      </c>
      <c r="F148" s="67" t="s">
        <v>92</v>
      </c>
      <c r="G148" s="68">
        <v>64.489999999999995</v>
      </c>
      <c r="H148" s="95">
        <f t="shared" si="13"/>
        <v>1289.8</v>
      </c>
    </row>
    <row r="149" spans="1:11" ht="14.25">
      <c r="A149" s="119" t="s">
        <v>515</v>
      </c>
      <c r="B149" s="44" t="s">
        <v>81</v>
      </c>
      <c r="C149" s="44">
        <v>37400</v>
      </c>
      <c r="D149" s="81" t="s">
        <v>107</v>
      </c>
      <c r="E149" s="46">
        <v>14</v>
      </c>
      <c r="F149" s="44" t="s">
        <v>92</v>
      </c>
      <c r="G149" s="46">
        <v>64.489999999999995</v>
      </c>
      <c r="H149" s="123">
        <f t="shared" si="13"/>
        <v>902.86</v>
      </c>
    </row>
    <row r="150" spans="1:11" ht="28.5">
      <c r="A150" s="121" t="s">
        <v>516</v>
      </c>
      <c r="B150" s="59" t="s">
        <v>109</v>
      </c>
      <c r="C150" s="59">
        <v>11758</v>
      </c>
      <c r="D150" s="93" t="s">
        <v>113</v>
      </c>
      <c r="E150" s="60">
        <v>17</v>
      </c>
      <c r="F150" s="59" t="s">
        <v>92</v>
      </c>
      <c r="G150" s="60">
        <v>61.95</v>
      </c>
      <c r="H150" s="124">
        <f t="shared" si="13"/>
        <v>1053.1500000000001</v>
      </c>
    </row>
    <row r="151" spans="1:11" ht="15">
      <c r="A151" s="109"/>
      <c r="B151" s="74"/>
      <c r="C151" s="74"/>
      <c r="D151" s="80"/>
      <c r="E151" s="47"/>
      <c r="F151" s="48"/>
      <c r="G151" s="47"/>
      <c r="H151" s="49">
        <f>SUM(H124:H150)</f>
        <v>67032.960000000006</v>
      </c>
    </row>
    <row r="152" spans="1:11" ht="15">
      <c r="A152" s="125" t="s">
        <v>183</v>
      </c>
      <c r="B152" s="126"/>
      <c r="C152" s="127"/>
      <c r="D152" s="219" t="s">
        <v>18</v>
      </c>
      <c r="E152" s="219"/>
      <c r="F152" s="219"/>
      <c r="G152" s="219"/>
      <c r="H152" s="220"/>
    </row>
    <row r="153" spans="1:11" ht="15">
      <c r="A153" s="128" t="s">
        <v>264</v>
      </c>
      <c r="B153" s="129"/>
      <c r="C153" s="130"/>
      <c r="D153" s="142" t="s">
        <v>350</v>
      </c>
      <c r="E153" s="148"/>
      <c r="F153" s="149"/>
      <c r="G153" s="148"/>
      <c r="H153" s="150"/>
    </row>
    <row r="154" spans="1:11" ht="14.25">
      <c r="A154" s="118" t="s">
        <v>265</v>
      </c>
      <c r="B154" s="67" t="s">
        <v>81</v>
      </c>
      <c r="C154" s="67">
        <v>9869</v>
      </c>
      <c r="D154" s="99" t="s">
        <v>116</v>
      </c>
      <c r="E154" s="68">
        <v>200</v>
      </c>
      <c r="F154" s="67" t="s">
        <v>83</v>
      </c>
      <c r="G154" s="68">
        <v>9</v>
      </c>
      <c r="H154" s="95">
        <f t="shared" ref="H154:H179" si="14">E154*G154</f>
        <v>1800</v>
      </c>
    </row>
    <row r="155" spans="1:11" ht="14.25">
      <c r="A155" s="119" t="s">
        <v>266</v>
      </c>
      <c r="B155" s="44" t="s">
        <v>81</v>
      </c>
      <c r="C155" s="44">
        <v>9875</v>
      </c>
      <c r="D155" s="81" t="s">
        <v>143</v>
      </c>
      <c r="E155" s="46">
        <v>180</v>
      </c>
      <c r="F155" s="44" t="s">
        <v>83</v>
      </c>
      <c r="G155" s="46">
        <v>15.5</v>
      </c>
      <c r="H155" s="123">
        <f t="shared" si="14"/>
        <v>2790</v>
      </c>
    </row>
    <row r="156" spans="1:11" ht="28.5">
      <c r="A156" s="119" t="s">
        <v>267</v>
      </c>
      <c r="B156" s="44" t="s">
        <v>81</v>
      </c>
      <c r="C156" s="44">
        <v>11824</v>
      </c>
      <c r="D156" s="81" t="s">
        <v>537</v>
      </c>
      <c r="E156" s="46">
        <v>1</v>
      </c>
      <c r="F156" s="44" t="s">
        <v>92</v>
      </c>
      <c r="G156" s="46">
        <v>69.08</v>
      </c>
      <c r="H156" s="123">
        <f t="shared" si="14"/>
        <v>69.08</v>
      </c>
    </row>
    <row r="157" spans="1:11" ht="28.5">
      <c r="A157" s="121" t="s">
        <v>272</v>
      </c>
      <c r="B157" s="59" t="s">
        <v>81</v>
      </c>
      <c r="C157" s="59">
        <v>37104</v>
      </c>
      <c r="D157" s="93" t="s">
        <v>469</v>
      </c>
      <c r="E157" s="60">
        <v>3</v>
      </c>
      <c r="F157" s="59" t="s">
        <v>92</v>
      </c>
      <c r="G157" s="60">
        <v>1205.48</v>
      </c>
      <c r="H157" s="124">
        <f t="shared" si="14"/>
        <v>3616.44</v>
      </c>
    </row>
    <row r="158" spans="1:11" ht="15">
      <c r="A158" s="128" t="s">
        <v>273</v>
      </c>
      <c r="B158" s="135"/>
      <c r="C158" s="135"/>
      <c r="D158" s="142" t="s">
        <v>351</v>
      </c>
      <c r="E158" s="143"/>
      <c r="F158" s="135"/>
      <c r="G158" s="143"/>
      <c r="H158" s="144"/>
    </row>
    <row r="159" spans="1:11" ht="28.5">
      <c r="A159" s="118" t="s">
        <v>274</v>
      </c>
      <c r="B159" s="67" t="s">
        <v>81</v>
      </c>
      <c r="C159" s="67">
        <v>6013</v>
      </c>
      <c r="D159" s="99" t="s">
        <v>470</v>
      </c>
      <c r="E159" s="68">
        <v>11</v>
      </c>
      <c r="F159" s="67" t="s">
        <v>92</v>
      </c>
      <c r="G159" s="68">
        <v>79.44</v>
      </c>
      <c r="H159" s="95">
        <f t="shared" si="14"/>
        <v>873.84</v>
      </c>
      <c r="K159" s="2"/>
    </row>
    <row r="160" spans="1:11" ht="28.5">
      <c r="A160" s="121" t="s">
        <v>275</v>
      </c>
      <c r="B160" s="59" t="s">
        <v>81</v>
      </c>
      <c r="C160" s="59">
        <v>6024</v>
      </c>
      <c r="D160" s="93" t="s">
        <v>539</v>
      </c>
      <c r="E160" s="60">
        <v>4</v>
      </c>
      <c r="F160" s="59" t="s">
        <v>92</v>
      </c>
      <c r="G160" s="60">
        <v>61.21</v>
      </c>
      <c r="H160" s="124">
        <f t="shared" si="14"/>
        <v>244.84</v>
      </c>
    </row>
    <row r="161" spans="1:8" s="155" customFormat="1" ht="15">
      <c r="A161" s="128" t="s">
        <v>277</v>
      </c>
      <c r="B161" s="135"/>
      <c r="C161" s="135"/>
      <c r="D161" s="142" t="s">
        <v>352</v>
      </c>
      <c r="E161" s="143"/>
      <c r="F161" s="135"/>
      <c r="G161" s="143"/>
      <c r="H161" s="144"/>
    </row>
    <row r="162" spans="1:8" ht="42.75">
      <c r="A162" s="133" t="s">
        <v>278</v>
      </c>
      <c r="B162" s="137" t="s">
        <v>81</v>
      </c>
      <c r="C162" s="137">
        <v>89714</v>
      </c>
      <c r="D162" s="145" t="s">
        <v>123</v>
      </c>
      <c r="E162" s="139">
        <v>160</v>
      </c>
      <c r="F162" s="137" t="s">
        <v>83</v>
      </c>
      <c r="G162" s="139">
        <v>47.41</v>
      </c>
      <c r="H162" s="140">
        <f t="shared" si="14"/>
        <v>7585.6</v>
      </c>
    </row>
    <row r="163" spans="1:8" s="155" customFormat="1" ht="15">
      <c r="A163" s="128" t="s">
        <v>280</v>
      </c>
      <c r="B163" s="135"/>
      <c r="C163" s="135"/>
      <c r="D163" s="142" t="s">
        <v>353</v>
      </c>
      <c r="E163" s="143"/>
      <c r="F163" s="135"/>
      <c r="G163" s="143"/>
      <c r="H163" s="144"/>
    </row>
    <row r="164" spans="1:8" ht="28.5">
      <c r="A164" s="118" t="s">
        <v>281</v>
      </c>
      <c r="B164" s="67" t="s">
        <v>81</v>
      </c>
      <c r="C164" s="67">
        <v>41628</v>
      </c>
      <c r="D164" s="99" t="s">
        <v>468</v>
      </c>
      <c r="E164" s="68">
        <v>6</v>
      </c>
      <c r="F164" s="67" t="s">
        <v>92</v>
      </c>
      <c r="G164" s="68">
        <v>348.57</v>
      </c>
      <c r="H164" s="95">
        <f t="shared" si="14"/>
        <v>2091.42</v>
      </c>
    </row>
    <row r="165" spans="1:8" ht="42.75">
      <c r="A165" s="121" t="s">
        <v>282</v>
      </c>
      <c r="B165" s="59" t="s">
        <v>81</v>
      </c>
      <c r="C165" s="59">
        <v>98105</v>
      </c>
      <c r="D165" s="93" t="s">
        <v>144</v>
      </c>
      <c r="E165" s="60">
        <v>2</v>
      </c>
      <c r="F165" s="59" t="s">
        <v>92</v>
      </c>
      <c r="G165" s="60">
        <v>697.58</v>
      </c>
      <c r="H165" s="124">
        <f t="shared" si="14"/>
        <v>1395.16</v>
      </c>
    </row>
    <row r="166" spans="1:8" s="155" customFormat="1" ht="15">
      <c r="A166" s="128" t="s">
        <v>279</v>
      </c>
      <c r="B166" s="135"/>
      <c r="C166" s="135"/>
      <c r="D166" s="142" t="s">
        <v>354</v>
      </c>
      <c r="E166" s="143"/>
      <c r="F166" s="135"/>
      <c r="G166" s="143"/>
      <c r="H166" s="144"/>
    </row>
    <row r="167" spans="1:8" ht="42.75">
      <c r="A167" s="118" t="s">
        <v>283</v>
      </c>
      <c r="B167" s="67" t="s">
        <v>81</v>
      </c>
      <c r="C167" s="67">
        <v>89711</v>
      </c>
      <c r="D167" s="99" t="s">
        <v>122</v>
      </c>
      <c r="E167" s="68">
        <v>380</v>
      </c>
      <c r="F167" s="67" t="s">
        <v>83</v>
      </c>
      <c r="G167" s="68">
        <v>27.48</v>
      </c>
      <c r="H167" s="95">
        <f t="shared" si="14"/>
        <v>10442.4</v>
      </c>
    </row>
    <row r="168" spans="1:8" ht="42.75">
      <c r="A168" s="119" t="s">
        <v>284</v>
      </c>
      <c r="B168" s="44" t="s">
        <v>81</v>
      </c>
      <c r="C168" s="44">
        <v>89714</v>
      </c>
      <c r="D168" s="81" t="s">
        <v>123</v>
      </c>
      <c r="E168" s="46">
        <v>50</v>
      </c>
      <c r="F168" s="44" t="s">
        <v>83</v>
      </c>
      <c r="G168" s="46">
        <v>47.41</v>
      </c>
      <c r="H168" s="123">
        <f t="shared" si="14"/>
        <v>2370.5</v>
      </c>
    </row>
    <row r="169" spans="1:8" ht="14.25">
      <c r="A169" s="119" t="s">
        <v>285</v>
      </c>
      <c r="B169" s="44" t="s">
        <v>81</v>
      </c>
      <c r="C169" s="44">
        <v>11714</v>
      </c>
      <c r="D169" s="81" t="s">
        <v>538</v>
      </c>
      <c r="E169" s="46">
        <v>20</v>
      </c>
      <c r="F169" s="44" t="s">
        <v>92</v>
      </c>
      <c r="G169" s="46">
        <v>68.900000000000006</v>
      </c>
      <c r="H169" s="123">
        <f t="shared" si="14"/>
        <v>1378</v>
      </c>
    </row>
    <row r="170" spans="1:8" ht="28.5">
      <c r="A170" s="119" t="s">
        <v>286</v>
      </c>
      <c r="B170" s="44" t="s">
        <v>81</v>
      </c>
      <c r="C170" s="44">
        <v>102990</v>
      </c>
      <c r="D170" s="81" t="s">
        <v>268</v>
      </c>
      <c r="E170" s="46">
        <v>28</v>
      </c>
      <c r="F170" s="44" t="s">
        <v>83</v>
      </c>
      <c r="G170" s="46">
        <v>50.61</v>
      </c>
      <c r="H170" s="123">
        <f t="shared" si="14"/>
        <v>1417.08</v>
      </c>
    </row>
    <row r="171" spans="1:8" ht="42.75">
      <c r="A171" s="121" t="s">
        <v>276</v>
      </c>
      <c r="B171" s="59" t="s">
        <v>81</v>
      </c>
      <c r="C171" s="59">
        <v>103003</v>
      </c>
      <c r="D171" s="93" t="s">
        <v>269</v>
      </c>
      <c r="E171" s="60">
        <v>2</v>
      </c>
      <c r="F171" s="59" t="s">
        <v>92</v>
      </c>
      <c r="G171" s="60">
        <v>400.58</v>
      </c>
      <c r="H171" s="124">
        <f t="shared" si="14"/>
        <v>801.16</v>
      </c>
    </row>
    <row r="172" spans="1:8" s="155" customFormat="1" ht="15">
      <c r="A172" s="128" t="s">
        <v>287</v>
      </c>
      <c r="B172" s="135"/>
      <c r="C172" s="135"/>
      <c r="D172" s="142" t="s">
        <v>355</v>
      </c>
      <c r="E172" s="143"/>
      <c r="F172" s="135"/>
      <c r="G172" s="143"/>
      <c r="H172" s="144"/>
    </row>
    <row r="173" spans="1:8" ht="28.5">
      <c r="A173" s="118" t="s">
        <v>288</v>
      </c>
      <c r="B173" s="67" t="s">
        <v>81</v>
      </c>
      <c r="C173" s="67">
        <v>37105</v>
      </c>
      <c r="D173" s="99" t="s">
        <v>471</v>
      </c>
      <c r="E173" s="68">
        <v>1</v>
      </c>
      <c r="F173" s="67" t="s">
        <v>92</v>
      </c>
      <c r="G173" s="68">
        <v>2754.98</v>
      </c>
      <c r="H173" s="95">
        <f t="shared" si="14"/>
        <v>2754.98</v>
      </c>
    </row>
    <row r="174" spans="1:8" ht="28.5">
      <c r="A174" s="119" t="s">
        <v>289</v>
      </c>
      <c r="B174" s="44" t="s">
        <v>81</v>
      </c>
      <c r="C174" s="44">
        <v>11824</v>
      </c>
      <c r="D174" s="81" t="s">
        <v>537</v>
      </c>
      <c r="E174" s="46">
        <v>1</v>
      </c>
      <c r="F174" s="44" t="s">
        <v>92</v>
      </c>
      <c r="G174" s="46">
        <v>69.08</v>
      </c>
      <c r="H174" s="123">
        <f t="shared" si="14"/>
        <v>69.08</v>
      </c>
    </row>
    <row r="175" spans="1:8" ht="28.5">
      <c r="A175" s="119" t="s">
        <v>290</v>
      </c>
      <c r="B175" s="44" t="s">
        <v>81</v>
      </c>
      <c r="C175" s="44">
        <v>102137</v>
      </c>
      <c r="D175" s="81" t="s">
        <v>270</v>
      </c>
      <c r="E175" s="46">
        <v>2</v>
      </c>
      <c r="F175" s="44" t="s">
        <v>92</v>
      </c>
      <c r="G175" s="46">
        <v>89.35</v>
      </c>
      <c r="H175" s="123">
        <f t="shared" si="14"/>
        <v>178.7</v>
      </c>
    </row>
    <row r="176" spans="1:8" ht="42.75">
      <c r="A176" s="121" t="s">
        <v>291</v>
      </c>
      <c r="B176" s="59" t="s">
        <v>81</v>
      </c>
      <c r="C176" s="59">
        <v>10575</v>
      </c>
      <c r="D176" s="96" t="s">
        <v>271</v>
      </c>
      <c r="E176" s="60">
        <v>1</v>
      </c>
      <c r="F176" s="59" t="s">
        <v>92</v>
      </c>
      <c r="G176" s="60">
        <v>1702.51</v>
      </c>
      <c r="H176" s="124">
        <f t="shared" si="14"/>
        <v>1702.51</v>
      </c>
    </row>
    <row r="177" spans="1:8" s="155" customFormat="1" ht="15">
      <c r="A177" s="128" t="s">
        <v>453</v>
      </c>
      <c r="B177" s="129"/>
      <c r="C177" s="135"/>
      <c r="D177" s="142" t="s">
        <v>356</v>
      </c>
      <c r="E177" s="143"/>
      <c r="F177" s="135"/>
      <c r="G177" s="143"/>
      <c r="H177" s="144"/>
    </row>
    <row r="178" spans="1:8" ht="28.5">
      <c r="A178" s="119" t="s">
        <v>454</v>
      </c>
      <c r="B178" s="59" t="s">
        <v>81</v>
      </c>
      <c r="C178" s="44">
        <v>101905</v>
      </c>
      <c r="D178" s="81" t="s">
        <v>451</v>
      </c>
      <c r="E178" s="46">
        <v>4</v>
      </c>
      <c r="F178" s="44" t="s">
        <v>92</v>
      </c>
      <c r="G178" s="46">
        <v>232.97</v>
      </c>
      <c r="H178" s="123">
        <f t="shared" si="14"/>
        <v>931.88</v>
      </c>
    </row>
    <row r="179" spans="1:8" ht="28.5">
      <c r="A179" s="121" t="s">
        <v>455</v>
      </c>
      <c r="B179" s="59" t="s">
        <v>81</v>
      </c>
      <c r="C179" s="59">
        <v>101907</v>
      </c>
      <c r="D179" s="93" t="s">
        <v>452</v>
      </c>
      <c r="E179" s="60">
        <v>4</v>
      </c>
      <c r="F179" s="59" t="s">
        <v>92</v>
      </c>
      <c r="G179" s="60">
        <v>719.6</v>
      </c>
      <c r="H179" s="124">
        <f t="shared" si="14"/>
        <v>2878.4</v>
      </c>
    </row>
    <row r="180" spans="1:8" ht="15">
      <c r="A180" s="52"/>
      <c r="B180" s="74"/>
      <c r="C180" s="74"/>
      <c r="D180" s="80" t="s">
        <v>27</v>
      </c>
      <c r="E180" s="47"/>
      <c r="F180" s="48"/>
      <c r="G180" s="47"/>
      <c r="H180" s="49">
        <f>SUM(H153:H179)</f>
        <v>45391.07</v>
      </c>
    </row>
    <row r="181" spans="1:8" ht="15">
      <c r="A181" s="125" t="s">
        <v>21</v>
      </c>
      <c r="B181" s="126"/>
      <c r="C181" s="127"/>
      <c r="D181" s="146" t="s">
        <v>20</v>
      </c>
      <c r="E181" s="146"/>
      <c r="F181" s="146"/>
      <c r="G181" s="146"/>
      <c r="H181" s="147"/>
    </row>
    <row r="182" spans="1:8" ht="15">
      <c r="A182" s="128" t="s">
        <v>31</v>
      </c>
      <c r="B182" s="129"/>
      <c r="C182" s="130"/>
      <c r="D182" s="142" t="s">
        <v>357</v>
      </c>
      <c r="E182" s="131"/>
      <c r="F182" s="130"/>
      <c r="G182" s="131"/>
      <c r="H182" s="136"/>
    </row>
    <row r="183" spans="1:8" ht="28.5">
      <c r="A183" s="118" t="s">
        <v>292</v>
      </c>
      <c r="B183" s="44" t="s">
        <v>68</v>
      </c>
      <c r="C183" s="44" t="s">
        <v>442</v>
      </c>
      <c r="D183" s="82" t="s">
        <v>560</v>
      </c>
      <c r="E183" s="46">
        <v>1</v>
      </c>
      <c r="F183" s="44" t="s">
        <v>92</v>
      </c>
      <c r="G183" s="46">
        <v>7523.6</v>
      </c>
      <c r="H183" s="95">
        <f t="shared" ref="H183:H230" si="15">E183*G183</f>
        <v>7523.6</v>
      </c>
    </row>
    <row r="184" spans="1:8" ht="42.75">
      <c r="A184" s="118" t="s">
        <v>293</v>
      </c>
      <c r="B184" s="44" t="s">
        <v>81</v>
      </c>
      <c r="C184" s="67">
        <v>101512</v>
      </c>
      <c r="D184" s="91" t="s">
        <v>409</v>
      </c>
      <c r="E184" s="68">
        <v>2</v>
      </c>
      <c r="F184" s="67" t="s">
        <v>92</v>
      </c>
      <c r="G184" s="68">
        <v>2533.8000000000002</v>
      </c>
      <c r="H184" s="95">
        <f t="shared" si="15"/>
        <v>5067.6000000000004</v>
      </c>
    </row>
    <row r="185" spans="1:8" ht="28.5">
      <c r="A185" s="118" t="s">
        <v>294</v>
      </c>
      <c r="B185" s="44" t="s">
        <v>81</v>
      </c>
      <c r="C185" s="67">
        <v>5033</v>
      </c>
      <c r="D185" s="91" t="s">
        <v>540</v>
      </c>
      <c r="E185" s="68">
        <v>2</v>
      </c>
      <c r="F185" s="67" t="s">
        <v>92</v>
      </c>
      <c r="G185" s="68">
        <v>818</v>
      </c>
      <c r="H185" s="95">
        <f t="shared" si="15"/>
        <v>1636</v>
      </c>
    </row>
    <row r="186" spans="1:8" ht="28.5">
      <c r="A186" s="118" t="s">
        <v>381</v>
      </c>
      <c r="B186" s="44" t="s">
        <v>81</v>
      </c>
      <c r="C186" s="67">
        <v>93660</v>
      </c>
      <c r="D186" s="91" t="s">
        <v>410</v>
      </c>
      <c r="E186" s="68">
        <v>10</v>
      </c>
      <c r="F186" s="67" t="s">
        <v>92</v>
      </c>
      <c r="G186" s="68">
        <v>54.17</v>
      </c>
      <c r="H186" s="95">
        <f t="shared" si="15"/>
        <v>541.70000000000005</v>
      </c>
    </row>
    <row r="187" spans="1:8" ht="28.5">
      <c r="A187" s="118" t="s">
        <v>424</v>
      </c>
      <c r="B187" s="44" t="s">
        <v>81</v>
      </c>
      <c r="C187" s="67">
        <v>93661</v>
      </c>
      <c r="D187" s="91" t="s">
        <v>411</v>
      </c>
      <c r="E187" s="68">
        <v>60</v>
      </c>
      <c r="F187" s="67" t="s">
        <v>92</v>
      </c>
      <c r="G187" s="68">
        <v>56.04</v>
      </c>
      <c r="H187" s="95">
        <f t="shared" si="15"/>
        <v>3362.4</v>
      </c>
    </row>
    <row r="188" spans="1:8" ht="28.5">
      <c r="A188" s="118" t="s">
        <v>425</v>
      </c>
      <c r="B188" s="44" t="s">
        <v>81</v>
      </c>
      <c r="C188" s="67">
        <v>93662</v>
      </c>
      <c r="D188" s="91" t="s">
        <v>412</v>
      </c>
      <c r="E188" s="68">
        <v>20</v>
      </c>
      <c r="F188" s="67" t="s">
        <v>92</v>
      </c>
      <c r="G188" s="68">
        <v>59.49</v>
      </c>
      <c r="H188" s="95">
        <f t="shared" si="15"/>
        <v>1189.8</v>
      </c>
    </row>
    <row r="189" spans="1:8" ht="28.5">
      <c r="A189" s="118" t="s">
        <v>426</v>
      </c>
      <c r="B189" s="44" t="s">
        <v>81</v>
      </c>
      <c r="C189" s="67">
        <v>93663</v>
      </c>
      <c r="D189" s="91" t="s">
        <v>413</v>
      </c>
      <c r="E189" s="68">
        <v>30</v>
      </c>
      <c r="F189" s="67" t="s">
        <v>92</v>
      </c>
      <c r="G189" s="68">
        <v>59.49</v>
      </c>
      <c r="H189" s="95">
        <f t="shared" si="15"/>
        <v>1784.7</v>
      </c>
    </row>
    <row r="190" spans="1:8" ht="28.5">
      <c r="A190" s="118" t="s">
        <v>427</v>
      </c>
      <c r="B190" s="44" t="s">
        <v>81</v>
      </c>
      <c r="C190" s="67">
        <v>93664</v>
      </c>
      <c r="D190" s="91" t="s">
        <v>414</v>
      </c>
      <c r="E190" s="68">
        <v>15</v>
      </c>
      <c r="F190" s="67" t="s">
        <v>92</v>
      </c>
      <c r="G190" s="68">
        <v>63.74</v>
      </c>
      <c r="H190" s="95">
        <f t="shared" si="15"/>
        <v>956.1</v>
      </c>
    </row>
    <row r="191" spans="1:8" ht="28.5">
      <c r="A191" s="118" t="s">
        <v>428</v>
      </c>
      <c r="B191" s="44" t="s">
        <v>81</v>
      </c>
      <c r="C191" s="67">
        <v>93665</v>
      </c>
      <c r="D191" s="91" t="s">
        <v>415</v>
      </c>
      <c r="E191" s="68">
        <v>5</v>
      </c>
      <c r="F191" s="67" t="s">
        <v>92</v>
      </c>
      <c r="G191" s="68">
        <v>69.94</v>
      </c>
      <c r="H191" s="95">
        <f t="shared" si="15"/>
        <v>349.7</v>
      </c>
    </row>
    <row r="192" spans="1:8" ht="28.5">
      <c r="A192" s="118" t="s">
        <v>429</v>
      </c>
      <c r="B192" s="44" t="s">
        <v>81</v>
      </c>
      <c r="C192" s="67">
        <v>93666</v>
      </c>
      <c r="D192" s="91" t="s">
        <v>416</v>
      </c>
      <c r="E192" s="68">
        <v>5</v>
      </c>
      <c r="F192" s="67" t="s">
        <v>92</v>
      </c>
      <c r="G192" s="68">
        <v>78.7</v>
      </c>
      <c r="H192" s="95">
        <f t="shared" si="15"/>
        <v>393.5</v>
      </c>
    </row>
    <row r="193" spans="1:8" ht="42.75">
      <c r="A193" s="118" t="s">
        <v>430</v>
      </c>
      <c r="B193" s="44" t="s">
        <v>81</v>
      </c>
      <c r="C193" s="67">
        <v>101879</v>
      </c>
      <c r="D193" s="91" t="s">
        <v>417</v>
      </c>
      <c r="E193" s="68">
        <v>2</v>
      </c>
      <c r="F193" s="67" t="s">
        <v>92</v>
      </c>
      <c r="G193" s="68">
        <v>512.88</v>
      </c>
      <c r="H193" s="95">
        <f t="shared" si="15"/>
        <v>1025.76</v>
      </c>
    </row>
    <row r="194" spans="1:8" ht="42.75">
      <c r="A194" s="118" t="s">
        <v>431</v>
      </c>
      <c r="B194" s="44" t="s">
        <v>81</v>
      </c>
      <c r="C194" s="67">
        <v>101880</v>
      </c>
      <c r="D194" s="91" t="s">
        <v>313</v>
      </c>
      <c r="E194" s="68">
        <v>2</v>
      </c>
      <c r="F194" s="67" t="s">
        <v>92</v>
      </c>
      <c r="G194" s="68">
        <v>591.59</v>
      </c>
      <c r="H194" s="95">
        <f t="shared" si="15"/>
        <v>1183.18</v>
      </c>
    </row>
    <row r="195" spans="1:8" ht="28.5">
      <c r="A195" s="118" t="s">
        <v>432</v>
      </c>
      <c r="B195" s="44" t="s">
        <v>81</v>
      </c>
      <c r="C195" s="67">
        <v>13393</v>
      </c>
      <c r="D195" s="91" t="s">
        <v>418</v>
      </c>
      <c r="E195" s="68">
        <v>4</v>
      </c>
      <c r="F195" s="67" t="s">
        <v>92</v>
      </c>
      <c r="G195" s="68">
        <v>314.06</v>
      </c>
      <c r="H195" s="95">
        <f t="shared" si="15"/>
        <v>1256.24</v>
      </c>
    </row>
    <row r="196" spans="1:8" ht="28.5">
      <c r="A196" s="118" t="s">
        <v>459</v>
      </c>
      <c r="B196" s="44" t="s">
        <v>81</v>
      </c>
      <c r="C196" s="67">
        <v>101894</v>
      </c>
      <c r="D196" s="91" t="s">
        <v>419</v>
      </c>
      <c r="E196" s="68">
        <v>2</v>
      </c>
      <c r="F196" s="67" t="s">
        <v>92</v>
      </c>
      <c r="G196" s="68">
        <v>167.57</v>
      </c>
      <c r="H196" s="95">
        <f t="shared" si="15"/>
        <v>335.14</v>
      </c>
    </row>
    <row r="197" spans="1:8" ht="28.5">
      <c r="A197" s="118" t="s">
        <v>460</v>
      </c>
      <c r="B197" s="44" t="s">
        <v>81</v>
      </c>
      <c r="C197" s="67">
        <v>96987</v>
      </c>
      <c r="D197" s="91" t="s">
        <v>541</v>
      </c>
      <c r="E197" s="68">
        <v>20</v>
      </c>
      <c r="F197" s="67" t="s">
        <v>92</v>
      </c>
      <c r="G197" s="68">
        <v>152.31</v>
      </c>
      <c r="H197" s="95">
        <f t="shared" si="15"/>
        <v>3046.2</v>
      </c>
    </row>
    <row r="198" spans="1:8" ht="14.25">
      <c r="A198" s="118" t="s">
        <v>461</v>
      </c>
      <c r="B198" s="44" t="s">
        <v>81</v>
      </c>
      <c r="C198" s="67">
        <v>96989</v>
      </c>
      <c r="D198" s="91" t="s">
        <v>542</v>
      </c>
      <c r="E198" s="68">
        <v>20</v>
      </c>
      <c r="F198" s="67" t="s">
        <v>92</v>
      </c>
      <c r="G198" s="68">
        <v>147.05000000000001</v>
      </c>
      <c r="H198" s="95">
        <f t="shared" si="15"/>
        <v>2941</v>
      </c>
    </row>
    <row r="199" spans="1:8" ht="42.75">
      <c r="A199" s="118" t="s">
        <v>462</v>
      </c>
      <c r="B199" s="44" t="s">
        <v>81</v>
      </c>
      <c r="C199" s="67">
        <v>104749</v>
      </c>
      <c r="D199" s="91" t="s">
        <v>543</v>
      </c>
      <c r="E199" s="68">
        <v>20</v>
      </c>
      <c r="F199" s="67" t="s">
        <v>92</v>
      </c>
      <c r="G199" s="68">
        <v>27.62</v>
      </c>
      <c r="H199" s="95">
        <f t="shared" si="15"/>
        <v>552.4</v>
      </c>
    </row>
    <row r="200" spans="1:8" ht="28.5">
      <c r="A200" s="118" t="s">
        <v>463</v>
      </c>
      <c r="B200" s="44" t="s">
        <v>81</v>
      </c>
      <c r="C200" s="67">
        <v>96973</v>
      </c>
      <c r="D200" s="91" t="s">
        <v>457</v>
      </c>
      <c r="E200" s="68">
        <v>340</v>
      </c>
      <c r="F200" s="67" t="s">
        <v>83</v>
      </c>
      <c r="G200" s="68">
        <v>78.069999999999993</v>
      </c>
      <c r="H200" s="95">
        <f t="shared" si="15"/>
        <v>26543.8</v>
      </c>
    </row>
    <row r="201" spans="1:8" ht="28.5">
      <c r="A201" s="118" t="s">
        <v>464</v>
      </c>
      <c r="B201" s="44" t="s">
        <v>81</v>
      </c>
      <c r="C201" s="67">
        <v>96986</v>
      </c>
      <c r="D201" s="91" t="s">
        <v>458</v>
      </c>
      <c r="E201" s="68">
        <v>20</v>
      </c>
      <c r="F201" s="67" t="s">
        <v>92</v>
      </c>
      <c r="G201" s="68">
        <v>160.5</v>
      </c>
      <c r="H201" s="95">
        <f t="shared" si="15"/>
        <v>3210</v>
      </c>
    </row>
    <row r="202" spans="1:8" ht="28.5">
      <c r="A202" s="118" t="s">
        <v>480</v>
      </c>
      <c r="B202" s="44" t="s">
        <v>81</v>
      </c>
      <c r="C202" s="59">
        <v>96988</v>
      </c>
      <c r="D202" s="96" t="s">
        <v>544</v>
      </c>
      <c r="E202" s="60">
        <v>20</v>
      </c>
      <c r="F202" s="59" t="s">
        <v>92</v>
      </c>
      <c r="G202" s="60">
        <v>175.8</v>
      </c>
      <c r="H202" s="123">
        <f t="shared" si="15"/>
        <v>3516</v>
      </c>
    </row>
    <row r="203" spans="1:8" ht="15">
      <c r="A203" s="128" t="s">
        <v>32</v>
      </c>
      <c r="B203" s="129"/>
      <c r="C203" s="135"/>
      <c r="D203" s="151" t="s">
        <v>358</v>
      </c>
      <c r="E203" s="143"/>
      <c r="F203" s="135"/>
      <c r="G203" s="143"/>
      <c r="H203" s="144"/>
    </row>
    <row r="204" spans="1:8" ht="28.5">
      <c r="A204" s="118" t="s">
        <v>295</v>
      </c>
      <c r="B204" s="44" t="s">
        <v>81</v>
      </c>
      <c r="C204" s="67">
        <v>3780</v>
      </c>
      <c r="D204" s="91" t="s">
        <v>545</v>
      </c>
      <c r="E204" s="68">
        <v>95</v>
      </c>
      <c r="F204" s="67" t="s">
        <v>92</v>
      </c>
      <c r="G204" s="68">
        <v>102.9</v>
      </c>
      <c r="H204" s="95">
        <f t="shared" si="15"/>
        <v>9775.5</v>
      </c>
    </row>
    <row r="205" spans="1:8" ht="14.25">
      <c r="A205" s="119" t="s">
        <v>296</v>
      </c>
      <c r="B205" s="44" t="s">
        <v>81</v>
      </c>
      <c r="C205" s="44">
        <v>39391</v>
      </c>
      <c r="D205" s="82" t="s">
        <v>315</v>
      </c>
      <c r="E205" s="46">
        <v>15</v>
      </c>
      <c r="F205" s="44" t="s">
        <v>92</v>
      </c>
      <c r="G205" s="46">
        <v>27.34</v>
      </c>
      <c r="H205" s="123">
        <f t="shared" si="15"/>
        <v>410.1</v>
      </c>
    </row>
    <row r="206" spans="1:8" ht="28.5">
      <c r="A206" s="118" t="s">
        <v>382</v>
      </c>
      <c r="B206" s="44" t="s">
        <v>81</v>
      </c>
      <c r="C206" s="44">
        <v>12129</v>
      </c>
      <c r="D206" s="82" t="s">
        <v>319</v>
      </c>
      <c r="E206" s="46">
        <v>50</v>
      </c>
      <c r="F206" s="44" t="s">
        <v>92</v>
      </c>
      <c r="G206" s="46">
        <v>12.19</v>
      </c>
      <c r="H206" s="123">
        <f t="shared" si="15"/>
        <v>609.5</v>
      </c>
    </row>
    <row r="207" spans="1:8" ht="28.5">
      <c r="A207" s="119" t="s">
        <v>297</v>
      </c>
      <c r="B207" s="44" t="s">
        <v>81</v>
      </c>
      <c r="C207" s="44">
        <v>38077</v>
      </c>
      <c r="D207" s="82" t="s">
        <v>456</v>
      </c>
      <c r="E207" s="46">
        <v>15</v>
      </c>
      <c r="F207" s="44" t="s">
        <v>92</v>
      </c>
      <c r="G207" s="46">
        <v>14.96</v>
      </c>
      <c r="H207" s="123">
        <f t="shared" si="15"/>
        <v>224.4</v>
      </c>
    </row>
    <row r="208" spans="1:8" ht="28.5">
      <c r="A208" s="118" t="s">
        <v>298</v>
      </c>
      <c r="B208" s="44" t="s">
        <v>81</v>
      </c>
      <c r="C208" s="44">
        <v>12147</v>
      </c>
      <c r="D208" s="82" t="s">
        <v>546</v>
      </c>
      <c r="E208" s="46">
        <v>150</v>
      </c>
      <c r="F208" s="44" t="s">
        <v>92</v>
      </c>
      <c r="G208" s="46">
        <v>13.71</v>
      </c>
      <c r="H208" s="123">
        <f t="shared" si="15"/>
        <v>2056.5</v>
      </c>
    </row>
    <row r="209" spans="1:8" ht="28.5">
      <c r="A209" s="119" t="s">
        <v>299</v>
      </c>
      <c r="B209" s="44" t="s">
        <v>81</v>
      </c>
      <c r="C209" s="44">
        <v>38075</v>
      </c>
      <c r="D209" s="82" t="s">
        <v>547</v>
      </c>
      <c r="E209" s="46">
        <v>35</v>
      </c>
      <c r="F209" s="44" t="s">
        <v>92</v>
      </c>
      <c r="G209" s="46">
        <v>15.57</v>
      </c>
      <c r="H209" s="123">
        <f t="shared" si="15"/>
        <v>544.95000000000005</v>
      </c>
    </row>
    <row r="210" spans="1:8" ht="28.5">
      <c r="A210" s="119" t="s">
        <v>300</v>
      </c>
      <c r="B210" s="44" t="s">
        <v>81</v>
      </c>
      <c r="C210" s="44">
        <v>38084</v>
      </c>
      <c r="D210" s="82" t="s">
        <v>548</v>
      </c>
      <c r="E210" s="46">
        <v>6</v>
      </c>
      <c r="F210" s="44" t="s">
        <v>92</v>
      </c>
      <c r="G210" s="46">
        <v>15.22</v>
      </c>
      <c r="H210" s="123">
        <f t="shared" si="15"/>
        <v>91.32</v>
      </c>
    </row>
    <row r="211" spans="1:8" s="155" customFormat="1" ht="15">
      <c r="A211" s="128" t="s">
        <v>33</v>
      </c>
      <c r="B211" s="129"/>
      <c r="C211" s="135"/>
      <c r="D211" s="151" t="s">
        <v>359</v>
      </c>
      <c r="E211" s="143"/>
      <c r="F211" s="135"/>
      <c r="G211" s="143"/>
      <c r="H211" s="144"/>
    </row>
    <row r="212" spans="1:8" ht="28.5">
      <c r="A212" s="121" t="s">
        <v>301</v>
      </c>
      <c r="B212" s="44" t="s">
        <v>81</v>
      </c>
      <c r="C212" s="59">
        <v>97599</v>
      </c>
      <c r="D212" s="98" t="s">
        <v>314</v>
      </c>
      <c r="E212" s="60">
        <v>6</v>
      </c>
      <c r="F212" s="59" t="s">
        <v>92</v>
      </c>
      <c r="G212" s="60">
        <v>20.170000000000002</v>
      </c>
      <c r="H212" s="124">
        <f t="shared" si="15"/>
        <v>121.02</v>
      </c>
    </row>
    <row r="213" spans="1:8" s="155" customFormat="1" ht="15">
      <c r="A213" s="128" t="s">
        <v>383</v>
      </c>
      <c r="B213" s="129"/>
      <c r="C213" s="135"/>
      <c r="D213" s="151" t="s">
        <v>360</v>
      </c>
      <c r="E213" s="143"/>
      <c r="F213" s="135"/>
      <c r="G213" s="143"/>
      <c r="H213" s="144"/>
    </row>
    <row r="214" spans="1:8" ht="28.5">
      <c r="A214" s="118" t="s">
        <v>384</v>
      </c>
      <c r="B214" s="44" t="s">
        <v>81</v>
      </c>
      <c r="C214" s="67">
        <v>91926</v>
      </c>
      <c r="D214" s="152" t="s">
        <v>549</v>
      </c>
      <c r="E214" s="68">
        <v>2000</v>
      </c>
      <c r="F214" s="67" t="s">
        <v>83</v>
      </c>
      <c r="G214" s="68">
        <v>4.9000000000000004</v>
      </c>
      <c r="H214" s="95">
        <f t="shared" si="15"/>
        <v>9800</v>
      </c>
    </row>
    <row r="215" spans="1:8" ht="28.5">
      <c r="A215" s="119" t="s">
        <v>385</v>
      </c>
      <c r="B215" s="44" t="s">
        <v>81</v>
      </c>
      <c r="C215" s="44">
        <v>91928</v>
      </c>
      <c r="D215" s="97" t="s">
        <v>316</v>
      </c>
      <c r="E215" s="46">
        <v>1200</v>
      </c>
      <c r="F215" s="44" t="s">
        <v>83</v>
      </c>
      <c r="G215" s="46">
        <v>7.41</v>
      </c>
      <c r="H215" s="123">
        <f t="shared" si="15"/>
        <v>8892</v>
      </c>
    </row>
    <row r="216" spans="1:8" ht="28.5">
      <c r="A216" s="118" t="s">
        <v>386</v>
      </c>
      <c r="B216" s="44" t="s">
        <v>81</v>
      </c>
      <c r="C216" s="44">
        <v>91930</v>
      </c>
      <c r="D216" s="97" t="s">
        <v>317</v>
      </c>
      <c r="E216" s="46">
        <v>1000</v>
      </c>
      <c r="F216" s="44" t="s">
        <v>83</v>
      </c>
      <c r="G216" s="46">
        <v>10.24</v>
      </c>
      <c r="H216" s="123">
        <f t="shared" si="15"/>
        <v>10240</v>
      </c>
    </row>
    <row r="217" spans="1:8" ht="28.5">
      <c r="A217" s="119" t="s">
        <v>387</v>
      </c>
      <c r="B217" s="44" t="s">
        <v>81</v>
      </c>
      <c r="C217" s="44">
        <v>91932</v>
      </c>
      <c r="D217" s="97" t="s">
        <v>318</v>
      </c>
      <c r="E217" s="46">
        <v>500</v>
      </c>
      <c r="F217" s="44" t="s">
        <v>83</v>
      </c>
      <c r="G217" s="46">
        <v>17.89</v>
      </c>
      <c r="H217" s="123">
        <f t="shared" si="15"/>
        <v>8945</v>
      </c>
    </row>
    <row r="218" spans="1:8" ht="28.5">
      <c r="A218" s="118" t="s">
        <v>388</v>
      </c>
      <c r="B218" s="44" t="s">
        <v>81</v>
      </c>
      <c r="C218" s="59">
        <v>91934</v>
      </c>
      <c r="D218" s="98" t="s">
        <v>326</v>
      </c>
      <c r="E218" s="60">
        <v>500</v>
      </c>
      <c r="F218" s="59" t="s">
        <v>83</v>
      </c>
      <c r="G218" s="60">
        <v>26.95</v>
      </c>
      <c r="H218" s="124">
        <f t="shared" si="15"/>
        <v>13475</v>
      </c>
    </row>
    <row r="219" spans="1:8" ht="14.25">
      <c r="A219" s="118" t="s">
        <v>422</v>
      </c>
      <c r="B219" s="44" t="s">
        <v>68</v>
      </c>
      <c r="C219" s="59" t="s">
        <v>420</v>
      </c>
      <c r="D219" s="98" t="s">
        <v>481</v>
      </c>
      <c r="E219" s="60">
        <v>700</v>
      </c>
      <c r="F219" s="59" t="s">
        <v>83</v>
      </c>
      <c r="G219" s="60">
        <v>88.01</v>
      </c>
      <c r="H219" s="124">
        <f t="shared" si="15"/>
        <v>61607</v>
      </c>
    </row>
    <row r="220" spans="1:8" ht="14.25">
      <c r="A220" s="118" t="s">
        <v>423</v>
      </c>
      <c r="B220" s="44" t="s">
        <v>68</v>
      </c>
      <c r="C220" s="59" t="s">
        <v>421</v>
      </c>
      <c r="D220" s="98" t="s">
        <v>482</v>
      </c>
      <c r="E220" s="60">
        <v>500</v>
      </c>
      <c r="F220" s="59" t="s">
        <v>83</v>
      </c>
      <c r="G220" s="60">
        <v>25.05</v>
      </c>
      <c r="H220" s="124">
        <f t="shared" si="15"/>
        <v>12525</v>
      </c>
    </row>
    <row r="221" spans="1:8" ht="28.5">
      <c r="A221" s="118" t="s">
        <v>472</v>
      </c>
      <c r="B221" s="44" t="s">
        <v>81</v>
      </c>
      <c r="C221" s="59">
        <v>39662</v>
      </c>
      <c r="D221" s="98" t="s">
        <v>550</v>
      </c>
      <c r="E221" s="60">
        <v>250</v>
      </c>
      <c r="F221" s="59" t="s">
        <v>83</v>
      </c>
      <c r="G221" s="60">
        <v>19.22</v>
      </c>
      <c r="H221" s="124">
        <f t="shared" si="15"/>
        <v>4805</v>
      </c>
    </row>
    <row r="222" spans="1:8" ht="28.5">
      <c r="A222" s="119" t="s">
        <v>473</v>
      </c>
      <c r="B222" s="44" t="s">
        <v>81</v>
      </c>
      <c r="C222" s="59">
        <v>39664</v>
      </c>
      <c r="D222" s="98" t="s">
        <v>551</v>
      </c>
      <c r="E222" s="60">
        <v>250</v>
      </c>
      <c r="F222" s="59" t="s">
        <v>83</v>
      </c>
      <c r="G222" s="60">
        <v>29.57</v>
      </c>
      <c r="H222" s="124">
        <f t="shared" si="15"/>
        <v>7392.5</v>
      </c>
    </row>
    <row r="223" spans="1:8" ht="28.5">
      <c r="A223" s="118" t="s">
        <v>474</v>
      </c>
      <c r="B223" s="44" t="s">
        <v>81</v>
      </c>
      <c r="C223" s="59">
        <v>39665</v>
      </c>
      <c r="D223" s="98" t="s">
        <v>552</v>
      </c>
      <c r="E223" s="60">
        <v>50</v>
      </c>
      <c r="F223" s="59" t="s">
        <v>83</v>
      </c>
      <c r="G223" s="60">
        <v>49.88</v>
      </c>
      <c r="H223" s="124">
        <f t="shared" si="15"/>
        <v>2494</v>
      </c>
    </row>
    <row r="224" spans="1:8" ht="28.5">
      <c r="A224" s="119" t="s">
        <v>475</v>
      </c>
      <c r="B224" s="44" t="s">
        <v>81</v>
      </c>
      <c r="C224" s="59">
        <v>39660</v>
      </c>
      <c r="D224" s="98" t="s">
        <v>553</v>
      </c>
      <c r="E224" s="60">
        <v>250</v>
      </c>
      <c r="F224" s="59" t="s">
        <v>83</v>
      </c>
      <c r="G224" s="60">
        <v>40.1</v>
      </c>
      <c r="H224" s="124">
        <f t="shared" si="15"/>
        <v>10025</v>
      </c>
    </row>
    <row r="225" spans="1:11" ht="14.25">
      <c r="A225" s="118" t="s">
        <v>476</v>
      </c>
      <c r="B225" s="44" t="s">
        <v>68</v>
      </c>
      <c r="C225" s="59" t="s">
        <v>465</v>
      </c>
      <c r="D225" s="98" t="s">
        <v>483</v>
      </c>
      <c r="E225" s="60">
        <v>1090</v>
      </c>
      <c r="F225" s="59" t="s">
        <v>83</v>
      </c>
      <c r="G225" s="60">
        <v>20.71</v>
      </c>
      <c r="H225" s="124">
        <f t="shared" si="15"/>
        <v>22573.9</v>
      </c>
    </row>
    <row r="226" spans="1:11" ht="42.75">
      <c r="A226" s="119" t="s">
        <v>477</v>
      </c>
      <c r="B226" s="44" t="s">
        <v>81</v>
      </c>
      <c r="C226" s="59">
        <v>39712</v>
      </c>
      <c r="D226" s="98" t="s">
        <v>554</v>
      </c>
      <c r="E226" s="60">
        <v>1004</v>
      </c>
      <c r="F226" s="59" t="s">
        <v>83</v>
      </c>
      <c r="G226" s="60">
        <v>1.65</v>
      </c>
      <c r="H226" s="124">
        <f t="shared" si="15"/>
        <v>1656.6</v>
      </c>
    </row>
    <row r="227" spans="1:11" ht="28.5">
      <c r="A227" s="118" t="s">
        <v>478</v>
      </c>
      <c r="B227" s="44" t="s">
        <v>81</v>
      </c>
      <c r="C227" s="59">
        <v>104315</v>
      </c>
      <c r="D227" s="98" t="s">
        <v>466</v>
      </c>
      <c r="E227" s="60">
        <v>1000</v>
      </c>
      <c r="F227" s="59" t="s">
        <v>83</v>
      </c>
      <c r="G227" s="60">
        <v>20.34</v>
      </c>
      <c r="H227" s="124">
        <f t="shared" si="15"/>
        <v>20340</v>
      </c>
    </row>
    <row r="228" spans="1:11" ht="28.5">
      <c r="A228" s="118" t="s">
        <v>479</v>
      </c>
      <c r="B228" s="44" t="s">
        <v>81</v>
      </c>
      <c r="C228" s="59" t="s">
        <v>467</v>
      </c>
      <c r="D228" s="98" t="s">
        <v>555</v>
      </c>
      <c r="E228" s="60">
        <v>21</v>
      </c>
      <c r="F228" s="59" t="s">
        <v>92</v>
      </c>
      <c r="G228" s="60">
        <v>41.35</v>
      </c>
      <c r="H228" s="124">
        <f t="shared" si="15"/>
        <v>868.35</v>
      </c>
    </row>
    <row r="229" spans="1:11" ht="28.5">
      <c r="A229" s="118" t="s">
        <v>499</v>
      </c>
      <c r="B229" s="44" t="s">
        <v>81</v>
      </c>
      <c r="C229" s="59">
        <v>43971</v>
      </c>
      <c r="D229" s="98" t="s">
        <v>556</v>
      </c>
      <c r="E229" s="60">
        <v>150</v>
      </c>
      <c r="F229" s="59" t="s">
        <v>83</v>
      </c>
      <c r="G229" s="60">
        <v>3.16</v>
      </c>
      <c r="H229" s="124">
        <f t="shared" si="15"/>
        <v>474</v>
      </c>
    </row>
    <row r="230" spans="1:11" ht="14.25">
      <c r="A230" s="118" t="s">
        <v>505</v>
      </c>
      <c r="B230" s="44" t="s">
        <v>81</v>
      </c>
      <c r="C230" s="59">
        <v>43834</v>
      </c>
      <c r="D230" s="98" t="s">
        <v>504</v>
      </c>
      <c r="E230" s="60">
        <v>150</v>
      </c>
      <c r="F230" s="59" t="s">
        <v>506</v>
      </c>
      <c r="G230" s="60">
        <v>21.67</v>
      </c>
      <c r="H230" s="124">
        <f t="shared" si="15"/>
        <v>3250.5</v>
      </c>
    </row>
    <row r="231" spans="1:11" ht="15">
      <c r="A231" s="52"/>
      <c r="B231" s="74"/>
      <c r="C231" s="74"/>
      <c r="D231" s="80" t="s">
        <v>27</v>
      </c>
      <c r="E231" s="47"/>
      <c r="F231" s="48"/>
      <c r="G231" s="47"/>
      <c r="H231" s="49">
        <f>SUM(H182:H230)</f>
        <v>279611.96000000002</v>
      </c>
    </row>
    <row r="232" spans="1:11" ht="15">
      <c r="A232" s="76" t="s">
        <v>23</v>
      </c>
      <c r="B232" s="64"/>
      <c r="C232" s="65"/>
      <c r="D232" s="72" t="s">
        <v>29</v>
      </c>
      <c r="E232" s="72"/>
      <c r="F232" s="72"/>
      <c r="G232" s="72"/>
      <c r="H232" s="73"/>
    </row>
    <row r="233" spans="1:11" ht="28.5">
      <c r="A233" s="118" t="s">
        <v>34</v>
      </c>
      <c r="B233" s="44" t="s">
        <v>81</v>
      </c>
      <c r="C233" s="59">
        <v>42425</v>
      </c>
      <c r="D233" s="98" t="s">
        <v>49</v>
      </c>
      <c r="E233" s="60">
        <v>10</v>
      </c>
      <c r="F233" s="59" t="s">
        <v>92</v>
      </c>
      <c r="G233" s="60">
        <v>2595.9499999999998</v>
      </c>
      <c r="H233" s="124">
        <f>E233*G233</f>
        <v>25959.5</v>
      </c>
    </row>
    <row r="234" spans="1:11" ht="28.5">
      <c r="A234" s="119" t="s">
        <v>302</v>
      </c>
      <c r="B234" s="44" t="s">
        <v>81</v>
      </c>
      <c r="C234" s="44">
        <v>42422</v>
      </c>
      <c r="D234" s="81" t="s">
        <v>50</v>
      </c>
      <c r="E234" s="46">
        <v>10</v>
      </c>
      <c r="F234" s="44" t="s">
        <v>92</v>
      </c>
      <c r="G234" s="46">
        <v>3853.77</v>
      </c>
      <c r="H234" s="123">
        <f>E234*G234</f>
        <v>38537.699999999997</v>
      </c>
      <c r="J234" s="2"/>
      <c r="K234" s="5"/>
    </row>
    <row r="235" spans="1:11" ht="28.5">
      <c r="A235" s="121" t="s">
        <v>303</v>
      </c>
      <c r="B235" s="59" t="s">
        <v>81</v>
      </c>
      <c r="C235" s="59">
        <v>43184</v>
      </c>
      <c r="D235" s="93" t="s">
        <v>51</v>
      </c>
      <c r="E235" s="60">
        <v>1</v>
      </c>
      <c r="F235" s="59" t="s">
        <v>92</v>
      </c>
      <c r="G235" s="60">
        <v>5326.28</v>
      </c>
      <c r="H235" s="124">
        <f>E235*G235</f>
        <v>5326.28</v>
      </c>
    </row>
    <row r="236" spans="1:11" ht="15">
      <c r="A236" s="52"/>
      <c r="B236" s="74"/>
      <c r="C236" s="74"/>
      <c r="D236" s="80" t="s">
        <v>27</v>
      </c>
      <c r="E236" s="47"/>
      <c r="F236" s="48"/>
      <c r="G236" s="47"/>
      <c r="H236" s="49">
        <f>SUM(H233:H235)</f>
        <v>69823.48</v>
      </c>
    </row>
    <row r="237" spans="1:11" ht="15">
      <c r="A237" s="125" t="s">
        <v>184</v>
      </c>
      <c r="B237" s="126"/>
      <c r="C237" s="127"/>
      <c r="D237" s="146" t="s">
        <v>64</v>
      </c>
      <c r="E237" s="146"/>
      <c r="F237" s="146"/>
      <c r="G237" s="146"/>
      <c r="H237" s="147"/>
    </row>
    <row r="238" spans="1:11" s="155" customFormat="1" ht="15">
      <c r="A238" s="128" t="s">
        <v>389</v>
      </c>
      <c r="B238" s="129"/>
      <c r="C238" s="135"/>
      <c r="D238" s="151" t="s">
        <v>361</v>
      </c>
      <c r="E238" s="143"/>
      <c r="F238" s="135"/>
      <c r="G238" s="143"/>
      <c r="H238" s="144"/>
    </row>
    <row r="239" spans="1:11" ht="14.25">
      <c r="A239" s="118" t="s">
        <v>390</v>
      </c>
      <c r="B239" s="67" t="s">
        <v>81</v>
      </c>
      <c r="C239" s="67">
        <v>93358</v>
      </c>
      <c r="D239" s="87" t="s">
        <v>84</v>
      </c>
      <c r="E239" s="88">
        <v>11</v>
      </c>
      <c r="F239" s="89" t="s">
        <v>85</v>
      </c>
      <c r="G239" s="68">
        <v>115.98</v>
      </c>
      <c r="H239" s="90">
        <f t="shared" ref="H239:H258" si="16">E239*G239</f>
        <v>1275.78</v>
      </c>
    </row>
    <row r="240" spans="1:11" ht="42.75">
      <c r="A240" s="119" t="s">
        <v>391</v>
      </c>
      <c r="B240" s="44" t="s">
        <v>81</v>
      </c>
      <c r="C240" s="44">
        <v>100576</v>
      </c>
      <c r="D240" s="53" t="s">
        <v>87</v>
      </c>
      <c r="E240" s="54">
        <v>28</v>
      </c>
      <c r="F240" s="55" t="s">
        <v>327</v>
      </c>
      <c r="G240" s="46">
        <v>2.16</v>
      </c>
      <c r="H240" s="120">
        <f t="shared" si="16"/>
        <v>60.48</v>
      </c>
    </row>
    <row r="241" spans="1:10" ht="28.5">
      <c r="A241" s="118" t="s">
        <v>394</v>
      </c>
      <c r="B241" s="44" t="s">
        <v>81</v>
      </c>
      <c r="C241" s="44">
        <v>96619</v>
      </c>
      <c r="D241" s="53" t="s">
        <v>88</v>
      </c>
      <c r="E241" s="54">
        <v>18</v>
      </c>
      <c r="F241" s="55" t="s">
        <v>79</v>
      </c>
      <c r="G241" s="46">
        <v>39.03</v>
      </c>
      <c r="H241" s="120">
        <f t="shared" si="16"/>
        <v>702.54</v>
      </c>
    </row>
    <row r="242" spans="1:10" ht="14.25">
      <c r="A242" s="119" t="s">
        <v>395</v>
      </c>
      <c r="B242" s="50" t="s">
        <v>68</v>
      </c>
      <c r="C242" s="44" t="s">
        <v>90</v>
      </c>
      <c r="D242" s="53" t="s">
        <v>89</v>
      </c>
      <c r="E242" s="54">
        <v>80</v>
      </c>
      <c r="F242" s="55" t="s">
        <v>79</v>
      </c>
      <c r="G242" s="46">
        <v>96.29</v>
      </c>
      <c r="H242" s="120">
        <f t="shared" si="16"/>
        <v>7703.2</v>
      </c>
    </row>
    <row r="243" spans="1:10" ht="28.5">
      <c r="A243" s="118" t="s">
        <v>392</v>
      </c>
      <c r="B243" s="44" t="s">
        <v>81</v>
      </c>
      <c r="C243" s="44">
        <v>104918</v>
      </c>
      <c r="D243" s="53" t="s">
        <v>117</v>
      </c>
      <c r="E243" s="54">
        <v>157</v>
      </c>
      <c r="F243" s="55" t="s">
        <v>118</v>
      </c>
      <c r="G243" s="46">
        <v>14.93</v>
      </c>
      <c r="H243" s="120">
        <f t="shared" si="16"/>
        <v>2344.0100000000002</v>
      </c>
    </row>
    <row r="244" spans="1:10" ht="42.75">
      <c r="A244" s="119" t="s">
        <v>396</v>
      </c>
      <c r="B244" s="44" t="s">
        <v>81</v>
      </c>
      <c r="C244" s="44">
        <v>1525</v>
      </c>
      <c r="D244" s="53" t="s">
        <v>94</v>
      </c>
      <c r="E244" s="54">
        <v>5.5</v>
      </c>
      <c r="F244" s="55" t="s">
        <v>85</v>
      </c>
      <c r="G244" s="46">
        <v>493.7</v>
      </c>
      <c r="H244" s="120">
        <f t="shared" si="16"/>
        <v>2715.35</v>
      </c>
    </row>
    <row r="245" spans="1:10" ht="28.5">
      <c r="A245" s="118" t="s">
        <v>393</v>
      </c>
      <c r="B245" s="44" t="s">
        <v>81</v>
      </c>
      <c r="C245" s="44">
        <v>93382</v>
      </c>
      <c r="D245" s="53" t="s">
        <v>91</v>
      </c>
      <c r="E245" s="54">
        <f>E239-E241*0.05-E244</f>
        <v>4.5999999999999996</v>
      </c>
      <c r="F245" s="55" t="s">
        <v>85</v>
      </c>
      <c r="G245" s="46">
        <v>32.78</v>
      </c>
      <c r="H245" s="120">
        <f t="shared" si="16"/>
        <v>150.79</v>
      </c>
    </row>
    <row r="246" spans="1:10" ht="42.75">
      <c r="A246" s="119" t="s">
        <v>397</v>
      </c>
      <c r="B246" s="44" t="s">
        <v>81</v>
      </c>
      <c r="C246" s="44">
        <v>101166</v>
      </c>
      <c r="D246" s="53" t="s">
        <v>557</v>
      </c>
      <c r="E246" s="54">
        <v>0.72</v>
      </c>
      <c r="F246" s="55" t="s">
        <v>85</v>
      </c>
      <c r="G246" s="46">
        <v>714.09</v>
      </c>
      <c r="H246" s="120">
        <f t="shared" si="16"/>
        <v>514.14</v>
      </c>
    </row>
    <row r="247" spans="1:10" ht="28.5">
      <c r="A247" s="118" t="s">
        <v>398</v>
      </c>
      <c r="B247" s="59" t="s">
        <v>81</v>
      </c>
      <c r="C247" s="59">
        <v>98555</v>
      </c>
      <c r="D247" s="96" t="s">
        <v>135</v>
      </c>
      <c r="E247" s="60">
        <v>72</v>
      </c>
      <c r="F247" s="59" t="s">
        <v>79</v>
      </c>
      <c r="G247" s="60">
        <v>35.770000000000003</v>
      </c>
      <c r="H247" s="122">
        <f t="shared" si="16"/>
        <v>2575.44</v>
      </c>
    </row>
    <row r="248" spans="1:10" s="155" customFormat="1" ht="15">
      <c r="A248" s="128" t="s">
        <v>304</v>
      </c>
      <c r="B248" s="135"/>
      <c r="C248" s="135"/>
      <c r="D248" s="151" t="s">
        <v>362</v>
      </c>
      <c r="E248" s="143"/>
      <c r="F248" s="135"/>
      <c r="G248" s="143"/>
      <c r="H248" s="156"/>
    </row>
    <row r="249" spans="1:10" ht="14.25">
      <c r="A249" s="118" t="s">
        <v>399</v>
      </c>
      <c r="B249" s="66" t="s">
        <v>68</v>
      </c>
      <c r="C249" s="67" t="s">
        <v>90</v>
      </c>
      <c r="D249" s="87" t="s">
        <v>89</v>
      </c>
      <c r="E249" s="88">
        <v>20</v>
      </c>
      <c r="F249" s="89" t="s">
        <v>79</v>
      </c>
      <c r="G249" s="68">
        <v>96.29</v>
      </c>
      <c r="H249" s="90">
        <f t="shared" si="16"/>
        <v>1925.8</v>
      </c>
    </row>
    <row r="250" spans="1:10" ht="28.5">
      <c r="A250" s="119" t="s">
        <v>400</v>
      </c>
      <c r="B250" s="44" t="s">
        <v>81</v>
      </c>
      <c r="C250" s="44">
        <v>92761</v>
      </c>
      <c r="D250" s="81" t="s">
        <v>119</v>
      </c>
      <c r="E250" s="46">
        <v>163</v>
      </c>
      <c r="F250" s="44" t="s">
        <v>118</v>
      </c>
      <c r="G250" s="46">
        <v>12.51</v>
      </c>
      <c r="H250" s="120">
        <f t="shared" si="16"/>
        <v>2039.13</v>
      </c>
      <c r="J250" s="2"/>
    </row>
    <row r="251" spans="1:10" ht="42.75">
      <c r="A251" s="118" t="s">
        <v>401</v>
      </c>
      <c r="B251" s="44" t="s">
        <v>81</v>
      </c>
      <c r="C251" s="44">
        <v>1525</v>
      </c>
      <c r="D251" s="53" t="s">
        <v>94</v>
      </c>
      <c r="E251" s="54">
        <v>3.8</v>
      </c>
      <c r="F251" s="55" t="s">
        <v>85</v>
      </c>
      <c r="G251" s="46">
        <v>493.7</v>
      </c>
      <c r="H251" s="120">
        <f t="shared" si="16"/>
        <v>1876.06</v>
      </c>
    </row>
    <row r="252" spans="1:10" ht="14.25">
      <c r="A252" s="119" t="s">
        <v>402</v>
      </c>
      <c r="B252" s="44" t="s">
        <v>68</v>
      </c>
      <c r="C252" s="44" t="s">
        <v>128</v>
      </c>
      <c r="D252" s="82" t="s">
        <v>127</v>
      </c>
      <c r="E252" s="46">
        <v>365</v>
      </c>
      <c r="F252" s="44" t="s">
        <v>79</v>
      </c>
      <c r="G252" s="46">
        <v>12.23</v>
      </c>
      <c r="H252" s="120">
        <f t="shared" si="16"/>
        <v>4463.95</v>
      </c>
      <c r="J252" s="2"/>
    </row>
    <row r="253" spans="1:10" ht="14.25">
      <c r="A253" s="118" t="s">
        <v>403</v>
      </c>
      <c r="B253" s="44" t="s">
        <v>68</v>
      </c>
      <c r="C253" s="44" t="s">
        <v>130</v>
      </c>
      <c r="D253" s="82" t="s">
        <v>129</v>
      </c>
      <c r="E253" s="46">
        <v>365</v>
      </c>
      <c r="F253" s="44" t="s">
        <v>79</v>
      </c>
      <c r="G253" s="46">
        <v>6.66</v>
      </c>
      <c r="H253" s="120">
        <f t="shared" si="16"/>
        <v>2430.9</v>
      </c>
      <c r="J253" s="2"/>
    </row>
    <row r="254" spans="1:10" ht="14.25">
      <c r="A254" s="119" t="s">
        <v>404</v>
      </c>
      <c r="B254" s="44" t="s">
        <v>68</v>
      </c>
      <c r="C254" s="44" t="s">
        <v>134</v>
      </c>
      <c r="D254" s="82" t="s">
        <v>133</v>
      </c>
      <c r="E254" s="46">
        <v>365</v>
      </c>
      <c r="F254" s="44" t="s">
        <v>79</v>
      </c>
      <c r="G254" s="46">
        <v>21.73</v>
      </c>
      <c r="H254" s="120">
        <f t="shared" si="16"/>
        <v>7931.45</v>
      </c>
      <c r="J254" s="2"/>
    </row>
    <row r="255" spans="1:10" ht="42.75">
      <c r="A255" s="118" t="s">
        <v>405</v>
      </c>
      <c r="B255" s="44" t="s">
        <v>81</v>
      </c>
      <c r="C255" s="44">
        <v>103361</v>
      </c>
      <c r="D255" s="82" t="s">
        <v>114</v>
      </c>
      <c r="E255" s="46">
        <v>181</v>
      </c>
      <c r="F255" s="44" t="s">
        <v>79</v>
      </c>
      <c r="G255" s="46">
        <v>91.07</v>
      </c>
      <c r="H255" s="120">
        <f t="shared" si="16"/>
        <v>16483.669999999998</v>
      </c>
      <c r="J255" s="2"/>
    </row>
    <row r="256" spans="1:10" ht="28.5">
      <c r="A256" s="119" t="s">
        <v>406</v>
      </c>
      <c r="B256" s="44" t="s">
        <v>68</v>
      </c>
      <c r="C256" s="44" t="s">
        <v>139</v>
      </c>
      <c r="D256" s="82" t="s">
        <v>142</v>
      </c>
      <c r="E256" s="46">
        <v>181</v>
      </c>
      <c r="F256" s="44" t="s">
        <v>79</v>
      </c>
      <c r="G256" s="46">
        <v>121.48</v>
      </c>
      <c r="H256" s="120">
        <f t="shared" si="16"/>
        <v>21987.88</v>
      </c>
      <c r="J256" s="2"/>
    </row>
    <row r="257" spans="1:10" ht="28.5">
      <c r="A257" s="118" t="s">
        <v>407</v>
      </c>
      <c r="B257" s="59" t="s">
        <v>81</v>
      </c>
      <c r="C257" s="59">
        <v>88489</v>
      </c>
      <c r="D257" s="96" t="s">
        <v>558</v>
      </c>
      <c r="E257" s="60">
        <v>181</v>
      </c>
      <c r="F257" s="59" t="s">
        <v>79</v>
      </c>
      <c r="G257" s="60">
        <v>14.4</v>
      </c>
      <c r="H257" s="122">
        <f t="shared" si="16"/>
        <v>2606.4</v>
      </c>
    </row>
    <row r="258" spans="1:10" ht="28.5">
      <c r="A258" s="118" t="s">
        <v>508</v>
      </c>
      <c r="B258" s="59" t="s">
        <v>81</v>
      </c>
      <c r="C258" s="44">
        <v>101966</v>
      </c>
      <c r="D258" s="82" t="s">
        <v>507</v>
      </c>
      <c r="E258" s="46">
        <v>95</v>
      </c>
      <c r="F258" s="44" t="s">
        <v>83</v>
      </c>
      <c r="G258" s="46">
        <v>184.06</v>
      </c>
      <c r="H258" s="120">
        <f t="shared" si="16"/>
        <v>17485.7</v>
      </c>
      <c r="J258" s="2"/>
    </row>
    <row r="259" spans="1:10" ht="15">
      <c r="A259" s="52"/>
      <c r="B259" s="74"/>
      <c r="C259" s="74"/>
      <c r="D259" s="80" t="s">
        <v>27</v>
      </c>
      <c r="E259" s="47"/>
      <c r="F259" s="48"/>
      <c r="G259" s="47"/>
      <c r="H259" s="49">
        <f>SUM(H238:H258)</f>
        <v>97272.67</v>
      </c>
    </row>
    <row r="260" spans="1:10" ht="15">
      <c r="A260" s="125" t="s">
        <v>225</v>
      </c>
      <c r="B260" s="126"/>
      <c r="C260" s="127"/>
      <c r="D260" s="172" t="s">
        <v>359</v>
      </c>
      <c r="E260" s="146"/>
      <c r="F260" s="146"/>
      <c r="G260" s="146"/>
      <c r="H260" s="147"/>
    </row>
    <row r="261" spans="1:10" s="155" customFormat="1" ht="15">
      <c r="A261" s="128" t="s">
        <v>490</v>
      </c>
      <c r="B261" s="129"/>
      <c r="C261" s="135"/>
      <c r="D261" s="154" t="s">
        <v>363</v>
      </c>
      <c r="E261" s="143"/>
      <c r="F261" s="135"/>
      <c r="G261" s="143"/>
      <c r="H261" s="144"/>
    </row>
    <row r="262" spans="1:10" ht="14.25">
      <c r="A262" s="118" t="s">
        <v>489</v>
      </c>
      <c r="B262" s="67" t="s">
        <v>81</v>
      </c>
      <c r="C262" s="67">
        <v>98504</v>
      </c>
      <c r="D262" s="153" t="s">
        <v>365</v>
      </c>
      <c r="E262" s="68">
        <v>25</v>
      </c>
      <c r="F262" s="67" t="s">
        <v>79</v>
      </c>
      <c r="G262" s="68">
        <v>16.97</v>
      </c>
      <c r="H262" s="95">
        <f t="shared" ref="H262:H270" si="17">E262*G262</f>
        <v>424.25</v>
      </c>
    </row>
    <row r="263" spans="1:10" ht="14.25">
      <c r="A263" s="119" t="s">
        <v>491</v>
      </c>
      <c r="B263" s="44" t="s">
        <v>81</v>
      </c>
      <c r="C263" s="44">
        <v>98509</v>
      </c>
      <c r="D263" s="83" t="s">
        <v>366</v>
      </c>
      <c r="E263" s="46">
        <v>15</v>
      </c>
      <c r="F263" s="44" t="s">
        <v>92</v>
      </c>
      <c r="G263" s="46">
        <v>45.9</v>
      </c>
      <c r="H263" s="123">
        <f t="shared" si="17"/>
        <v>688.5</v>
      </c>
    </row>
    <row r="264" spans="1:10" ht="28.5">
      <c r="A264" s="118" t="s">
        <v>492</v>
      </c>
      <c r="B264" s="59" t="s">
        <v>81</v>
      </c>
      <c r="C264" s="59">
        <v>98510</v>
      </c>
      <c r="D264" s="94" t="s">
        <v>559</v>
      </c>
      <c r="E264" s="60">
        <v>4</v>
      </c>
      <c r="F264" s="59" t="s">
        <v>92</v>
      </c>
      <c r="G264" s="60">
        <v>90.01</v>
      </c>
      <c r="H264" s="124">
        <f t="shared" si="17"/>
        <v>360.04</v>
      </c>
    </row>
    <row r="265" spans="1:10" s="155" customFormat="1" ht="15">
      <c r="A265" s="128" t="s">
        <v>493</v>
      </c>
      <c r="B265" s="129"/>
      <c r="C265" s="135"/>
      <c r="D265" s="154" t="s">
        <v>500</v>
      </c>
      <c r="E265" s="143"/>
      <c r="F265" s="135"/>
      <c r="G265" s="143"/>
      <c r="H265" s="144"/>
    </row>
    <row r="266" spans="1:10" ht="42.75">
      <c r="A266" s="119" t="s">
        <v>496</v>
      </c>
      <c r="B266" s="59" t="s">
        <v>81</v>
      </c>
      <c r="C266" s="44">
        <v>103311</v>
      </c>
      <c r="D266" s="83" t="s">
        <v>502</v>
      </c>
      <c r="E266" s="46">
        <v>1</v>
      </c>
      <c r="F266" s="44" t="s">
        <v>92</v>
      </c>
      <c r="G266" s="46">
        <v>0</v>
      </c>
      <c r="H266" s="124">
        <f>E266*G266</f>
        <v>0</v>
      </c>
    </row>
    <row r="267" spans="1:10" ht="42.75">
      <c r="A267" s="119" t="s">
        <v>497</v>
      </c>
      <c r="B267" s="59" t="s">
        <v>81</v>
      </c>
      <c r="C267" s="44">
        <v>103295</v>
      </c>
      <c r="D267" s="83" t="s">
        <v>503</v>
      </c>
      <c r="E267" s="46">
        <v>4</v>
      </c>
      <c r="F267" s="44" t="s">
        <v>92</v>
      </c>
      <c r="G267" s="46">
        <v>0</v>
      </c>
      <c r="H267" s="124">
        <f t="shared" si="17"/>
        <v>0</v>
      </c>
    </row>
    <row r="268" spans="1:10" s="155" customFormat="1" ht="15">
      <c r="A268" s="128" t="s">
        <v>494</v>
      </c>
      <c r="B268" s="129"/>
      <c r="C268" s="135"/>
      <c r="D268" s="154" t="s">
        <v>364</v>
      </c>
      <c r="E268" s="143"/>
      <c r="F268" s="135"/>
      <c r="G268" s="143"/>
      <c r="H268" s="144"/>
    </row>
    <row r="269" spans="1:10" ht="42.75">
      <c r="A269" s="119" t="s">
        <v>495</v>
      </c>
      <c r="B269" s="59" t="s">
        <v>81</v>
      </c>
      <c r="C269" s="44">
        <v>100982</v>
      </c>
      <c r="D269" s="83" t="s">
        <v>498</v>
      </c>
      <c r="E269" s="46">
        <v>3</v>
      </c>
      <c r="F269" s="44" t="s">
        <v>85</v>
      </c>
      <c r="G269" s="46">
        <v>9.3800000000000008</v>
      </c>
      <c r="H269" s="123">
        <f t="shared" si="17"/>
        <v>28.14</v>
      </c>
    </row>
    <row r="270" spans="1:10" ht="14.25">
      <c r="A270" s="119" t="s">
        <v>501</v>
      </c>
      <c r="B270" s="44" t="s">
        <v>68</v>
      </c>
      <c r="C270" s="44" t="s">
        <v>108</v>
      </c>
      <c r="D270" s="83" t="s">
        <v>65</v>
      </c>
      <c r="E270" s="46">
        <v>1033</v>
      </c>
      <c r="F270" s="44" t="s">
        <v>79</v>
      </c>
      <c r="G270" s="46">
        <v>13</v>
      </c>
      <c r="H270" s="123">
        <f t="shared" si="17"/>
        <v>13429</v>
      </c>
    </row>
    <row r="271" spans="1:10" ht="15">
      <c r="A271" s="52"/>
      <c r="B271" s="74"/>
      <c r="C271" s="74"/>
      <c r="D271" s="80" t="s">
        <v>27</v>
      </c>
      <c r="E271" s="47"/>
      <c r="F271" s="48"/>
      <c r="G271" s="47"/>
      <c r="H271" s="49">
        <f>SUM(H261:H270)</f>
        <v>14929.93</v>
      </c>
    </row>
    <row r="272" spans="1:10" ht="15">
      <c r="A272" s="110"/>
      <c r="B272" s="111"/>
      <c r="C272" s="111"/>
      <c r="D272" s="111" t="s">
        <v>25</v>
      </c>
      <c r="E272" s="112"/>
      <c r="F272" s="112"/>
      <c r="G272" s="112"/>
      <c r="H272" s="113">
        <f>SUM(H271,H259,H236,H231,H180,H151,H122,H102,H93,H68,H62,H55,H47,H38,H25,H17)</f>
        <v>1996799.48</v>
      </c>
    </row>
    <row r="273" spans="1:8" ht="20.25" customHeight="1">
      <c r="A273" s="250" t="s">
        <v>35</v>
      </c>
      <c r="B273" s="251"/>
      <c r="C273" s="251"/>
      <c r="D273" s="251"/>
      <c r="E273" s="252"/>
      <c r="F273" s="252"/>
      <c r="G273" s="252"/>
      <c r="H273" s="114">
        <f>H272*1.25</f>
        <v>2495999.35</v>
      </c>
    </row>
    <row r="275" spans="1:8" ht="18" customHeight="1">
      <c r="A275" s="249" t="s">
        <v>562</v>
      </c>
      <c r="B275" s="249"/>
      <c r="C275" s="249"/>
      <c r="D275" s="249"/>
      <c r="E275" s="171"/>
      <c r="F275" s="171"/>
      <c r="G275" s="171"/>
      <c r="H275" s="171"/>
    </row>
    <row r="276" spans="1:8" ht="18" customHeight="1">
      <c r="A276" s="171"/>
      <c r="B276" s="171"/>
      <c r="C276" s="171"/>
      <c r="D276" s="171"/>
      <c r="E276" s="171"/>
      <c r="F276" s="171"/>
      <c r="G276" s="171"/>
      <c r="H276" s="171"/>
    </row>
    <row r="277" spans="1:8" ht="18" customHeight="1">
      <c r="A277" s="171"/>
      <c r="B277" s="171"/>
      <c r="C277" s="171"/>
      <c r="D277" s="171"/>
      <c r="E277" s="171"/>
      <c r="F277" s="171"/>
      <c r="G277" s="171"/>
      <c r="H277" s="171"/>
    </row>
    <row r="278" spans="1:8" ht="18" customHeight="1">
      <c r="A278" s="222" t="s">
        <v>45</v>
      </c>
      <c r="B278" s="222"/>
      <c r="C278" s="222"/>
      <c r="D278" s="222"/>
      <c r="E278" s="222"/>
      <c r="F278" s="222"/>
      <c r="G278" s="222"/>
      <c r="H278" s="222"/>
    </row>
    <row r="279" spans="1:8" ht="18" customHeight="1">
      <c r="A279" s="224" t="s">
        <v>561</v>
      </c>
      <c r="B279" s="224"/>
      <c r="C279" s="224"/>
      <c r="D279" s="224"/>
      <c r="E279" s="224"/>
      <c r="F279" s="224"/>
      <c r="G279" s="224"/>
      <c r="H279" s="224"/>
    </row>
    <row r="280" spans="1:8" ht="18" customHeight="1">
      <c r="A280" s="224"/>
      <c r="B280" s="224"/>
      <c r="C280" s="224"/>
      <c r="D280" s="224"/>
      <c r="E280" s="224"/>
      <c r="F280" s="224"/>
      <c r="G280" s="224"/>
      <c r="H280" s="224"/>
    </row>
    <row r="281" spans="1:8" ht="20.45" customHeight="1"/>
    <row r="282" spans="1:8" ht="15.6" customHeight="1"/>
    <row r="283" spans="1:8" ht="12.6" customHeight="1">
      <c r="A283" s="223"/>
      <c r="B283" s="223"/>
      <c r="C283" s="223"/>
      <c r="D283" s="223"/>
      <c r="E283" s="223"/>
      <c r="F283" s="223"/>
      <c r="G283" s="223"/>
      <c r="H283" s="223"/>
    </row>
    <row r="284" spans="1:8" ht="15">
      <c r="A284" s="222"/>
      <c r="B284" s="222"/>
      <c r="C284" s="222"/>
      <c r="D284" s="222"/>
      <c r="E284" s="222"/>
      <c r="F284" s="222"/>
      <c r="G284" s="222"/>
      <c r="H284" s="222"/>
    </row>
    <row r="285" spans="1:8" ht="75" customHeight="1">
      <c r="A285" s="221"/>
      <c r="B285" s="221"/>
      <c r="C285" s="221"/>
      <c r="D285" s="221"/>
      <c r="E285" s="221"/>
      <c r="F285" s="221"/>
      <c r="G285" s="221"/>
      <c r="H285" s="221"/>
    </row>
    <row r="286" spans="1:8" ht="18" customHeight="1">
      <c r="A286" s="221"/>
      <c r="B286" s="221"/>
      <c r="C286" s="221"/>
      <c r="D286" s="221"/>
      <c r="E286" s="221"/>
      <c r="F286" s="221"/>
      <c r="G286" s="221"/>
      <c r="H286" s="221"/>
    </row>
    <row r="287" spans="1:8" ht="18" customHeight="1">
      <c r="A287" s="221"/>
      <c r="B287" s="221"/>
      <c r="C287" s="221"/>
      <c r="D287" s="221"/>
      <c r="E287" s="221"/>
      <c r="F287" s="221"/>
      <c r="G287" s="221"/>
      <c r="H287" s="221"/>
    </row>
    <row r="288" spans="1:8" ht="18" customHeight="1">
      <c r="A288" s="221"/>
      <c r="B288" s="221"/>
      <c r="C288" s="221"/>
      <c r="D288" s="221"/>
      <c r="E288" s="221"/>
      <c r="F288" s="221"/>
      <c r="G288" s="221"/>
      <c r="H288" s="221"/>
    </row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</sheetData>
  <sheetProtection selectLockedCells="1" selectUnlockedCells="1"/>
  <mergeCells count="34">
    <mergeCell ref="D63:H63"/>
    <mergeCell ref="D69:H69"/>
    <mergeCell ref="A275:D275"/>
    <mergeCell ref="A273:D273"/>
    <mergeCell ref="E273:G273"/>
    <mergeCell ref="D152:H152"/>
    <mergeCell ref="D123:H123"/>
    <mergeCell ref="E4:G8"/>
    <mergeCell ref="A3:H3"/>
    <mergeCell ref="D1:F2"/>
    <mergeCell ref="A1:C2"/>
    <mergeCell ref="D4:D5"/>
    <mergeCell ref="A6:D6"/>
    <mergeCell ref="A8:D8"/>
    <mergeCell ref="A4:C5"/>
    <mergeCell ref="A7:D7"/>
    <mergeCell ref="A285:H288"/>
    <mergeCell ref="A278:H278"/>
    <mergeCell ref="A284:H284"/>
    <mergeCell ref="A283:H283"/>
    <mergeCell ref="A279:H280"/>
    <mergeCell ref="D18:H18"/>
    <mergeCell ref="D56:H56"/>
    <mergeCell ref="B9:B10"/>
    <mergeCell ref="G9:G10"/>
    <mergeCell ref="H9:H10"/>
    <mergeCell ref="D26:H26"/>
    <mergeCell ref="D39:H39"/>
    <mergeCell ref="D48:H48"/>
    <mergeCell ref="A9:A10"/>
    <mergeCell ref="D9:D10"/>
    <mergeCell ref="E9:E10"/>
    <mergeCell ref="C9:C10"/>
    <mergeCell ref="F9:F10"/>
  </mergeCells>
  <phoneticPr fontId="12" type="noConversion"/>
  <conditionalFormatting sqref="D78">
    <cfRule type="expression" dxfId="50" priority="27" stopIfTrue="1">
      <formula>#REF!&lt;7</formula>
    </cfRule>
    <cfRule type="expression" dxfId="49" priority="26" stopIfTrue="1">
      <formula>#REF!=3</formula>
    </cfRule>
    <cfRule type="expression" dxfId="48" priority="25" stopIfTrue="1">
      <formula>#REF!&lt;3</formula>
    </cfRule>
  </conditionalFormatting>
  <conditionalFormatting sqref="D86">
    <cfRule type="expression" dxfId="47" priority="17" stopIfTrue="1">
      <formula>#REF!=3</formula>
    </cfRule>
    <cfRule type="expression" dxfId="46" priority="18" stopIfTrue="1">
      <formula>#REF!&lt;7</formula>
    </cfRule>
    <cfRule type="expression" dxfId="45" priority="16" stopIfTrue="1">
      <formula>#REF!&lt;3</formula>
    </cfRule>
  </conditionalFormatting>
  <conditionalFormatting sqref="D90">
    <cfRule type="expression" dxfId="44" priority="2" stopIfTrue="1">
      <formula>#REF!=3</formula>
    </cfRule>
    <cfRule type="expression" dxfId="43" priority="3" stopIfTrue="1">
      <formula>#REF!&lt;7</formula>
    </cfRule>
    <cfRule type="expression" dxfId="42" priority="1" stopIfTrue="1">
      <formula>#REF!&lt;3</formula>
    </cfRule>
  </conditionalFormatting>
  <conditionalFormatting sqref="D12:F16 D28:F28 D30:F37">
    <cfRule type="expression" dxfId="41" priority="37" stopIfTrue="1">
      <formula>#REF!&lt;3</formula>
    </cfRule>
    <cfRule type="expression" dxfId="40" priority="38" stopIfTrue="1">
      <formula>#REF!=3</formula>
    </cfRule>
    <cfRule type="expression" dxfId="39" priority="39" stopIfTrue="1">
      <formula>#REF!&lt;7</formula>
    </cfRule>
  </conditionalFormatting>
  <conditionalFormatting sqref="D19:F21">
    <cfRule type="expression" dxfId="38" priority="34" stopIfTrue="1">
      <formula>#REF!&lt;3</formula>
    </cfRule>
    <cfRule type="expression" dxfId="37" priority="35" stopIfTrue="1">
      <formula>#REF!=3</formula>
    </cfRule>
    <cfRule type="expression" dxfId="36" priority="36" stopIfTrue="1">
      <formula>#REF!&lt;7</formula>
    </cfRule>
  </conditionalFormatting>
  <conditionalFormatting sqref="D22:F24">
    <cfRule type="expression" dxfId="35" priority="4" stopIfTrue="1">
      <formula>#REF!&lt;3</formula>
    </cfRule>
    <cfRule type="expression" dxfId="34" priority="5" stopIfTrue="1">
      <formula>#REF!=3</formula>
    </cfRule>
    <cfRule type="expression" dxfId="33" priority="6" stopIfTrue="1">
      <formula>#REF!&lt;7</formula>
    </cfRule>
  </conditionalFormatting>
  <conditionalFormatting sqref="D41:F41">
    <cfRule type="expression" dxfId="32" priority="22" stopIfTrue="1">
      <formula>#REF!&lt;3</formula>
    </cfRule>
    <cfRule type="expression" dxfId="31" priority="23" stopIfTrue="1">
      <formula>#REF!=3</formula>
    </cfRule>
    <cfRule type="expression" dxfId="30" priority="24" stopIfTrue="1">
      <formula>#REF!&lt;7</formula>
    </cfRule>
  </conditionalFormatting>
  <conditionalFormatting sqref="D43:F43">
    <cfRule type="expression" dxfId="29" priority="19" stopIfTrue="1">
      <formula>#REF!&lt;3</formula>
    </cfRule>
    <cfRule type="expression" dxfId="28" priority="20" stopIfTrue="1">
      <formula>#REF!=3</formula>
    </cfRule>
    <cfRule type="expression" dxfId="27" priority="21" stopIfTrue="1">
      <formula>#REF!&lt;7</formula>
    </cfRule>
  </conditionalFormatting>
  <conditionalFormatting sqref="D239:F246">
    <cfRule type="expression" dxfId="26" priority="15" stopIfTrue="1">
      <formula>#REF!&lt;7</formula>
    </cfRule>
    <cfRule type="expression" dxfId="25" priority="14" stopIfTrue="1">
      <formula>#REF!=3</formula>
    </cfRule>
    <cfRule type="expression" dxfId="24" priority="13" stopIfTrue="1">
      <formula>#REF!&lt;3</formula>
    </cfRule>
  </conditionalFormatting>
  <conditionalFormatting sqref="D249:F249">
    <cfRule type="expression" dxfId="23" priority="10" stopIfTrue="1">
      <formula>#REF!&lt;3</formula>
    </cfRule>
    <cfRule type="expression" dxfId="22" priority="11" stopIfTrue="1">
      <formula>#REF!=3</formula>
    </cfRule>
    <cfRule type="expression" dxfId="21" priority="12" stopIfTrue="1">
      <formula>#REF!&lt;7</formula>
    </cfRule>
  </conditionalFormatting>
  <conditionalFormatting sqref="D251:F251">
    <cfRule type="expression" dxfId="20" priority="7" stopIfTrue="1">
      <formula>#REF!&lt;3</formula>
    </cfRule>
    <cfRule type="expression" dxfId="19" priority="8" stopIfTrue="1">
      <formula>#REF!=3</formula>
    </cfRule>
    <cfRule type="expression" dxfId="18" priority="9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60" firstPageNumber="0" fitToHeight="0" orientation="portrait" r:id="rId1"/>
  <headerFooter scaleWithDoc="0" alignWithMargins="0">
    <oddFooter>&amp;C&amp;8Página &amp;P de &amp;N</oddFooter>
  </headerFooter>
  <rowBreaks count="2" manualBreakCount="2">
    <brk id="102" max="7" man="1"/>
    <brk id="23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99"/>
  <sheetViews>
    <sheetView showGridLines="0" tabSelected="1" topLeftCell="A13" zoomScale="85" zoomScaleNormal="85" zoomScaleSheetLayoutView="100" workbookViewId="0">
      <selection activeCell="I16" sqref="I16"/>
    </sheetView>
  </sheetViews>
  <sheetFormatPr defaultColWidth="8.42578125" defaultRowHeight="12.75"/>
  <cols>
    <col min="1" max="1" width="6.5703125" style="1" customWidth="1"/>
    <col min="2" max="2" width="32.85546875" style="1" customWidth="1"/>
    <col min="3" max="3" width="17" style="7" bestFit="1" customWidth="1"/>
    <col min="4" max="4" width="9.42578125" style="3" bestFit="1" customWidth="1"/>
    <col min="5" max="5" width="12.5703125" style="1" bestFit="1" customWidth="1"/>
    <col min="6" max="6" width="6.42578125" style="1" bestFit="1" customWidth="1"/>
    <col min="7" max="7" width="13.7109375" style="2" bestFit="1" customWidth="1"/>
    <col min="8" max="8" width="6.42578125" style="2" bestFit="1" customWidth="1"/>
    <col min="9" max="9" width="13.7109375" style="1" bestFit="1" customWidth="1"/>
    <col min="10" max="10" width="7" style="1" bestFit="1" customWidth="1"/>
    <col min="11" max="11" width="13.7109375" style="1" bestFit="1" customWidth="1"/>
    <col min="12" max="12" width="7.42578125" style="1" bestFit="1" customWidth="1"/>
    <col min="13" max="13" width="15" style="1" bestFit="1" customWidth="1"/>
    <col min="14" max="14" width="7" style="1" bestFit="1" customWidth="1"/>
    <col min="15" max="15" width="15" style="1" bestFit="1" customWidth="1"/>
    <col min="16" max="16" width="7.42578125" style="1" bestFit="1" customWidth="1"/>
    <col min="17" max="17" width="15" style="1" bestFit="1" customWidth="1"/>
    <col min="18" max="18" width="7" style="1" bestFit="1" customWidth="1"/>
    <col min="19" max="19" width="15" style="1" bestFit="1" customWidth="1"/>
    <col min="20" max="20" width="7.42578125" style="1" bestFit="1" customWidth="1"/>
    <col min="21" max="21" width="14.5703125" style="1" bestFit="1" customWidth="1"/>
    <col min="22" max="22" width="7" style="1" bestFit="1" customWidth="1"/>
    <col min="23" max="23" width="15" style="1" bestFit="1" customWidth="1"/>
    <col min="24" max="24" width="7.7109375" style="1" bestFit="1" customWidth="1"/>
    <col min="25" max="26" width="8.42578125" style="1"/>
    <col min="27" max="27" width="14.5703125" style="1" bestFit="1" customWidth="1"/>
    <col min="28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27" ht="39.75" customHeight="1">
      <c r="A1" s="261" t="s">
        <v>228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7" ht="48" customHeight="1">
      <c r="A2" s="262" t="s">
        <v>229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7" ht="39.75" customHeight="1">
      <c r="A3" s="255" t="s">
        <v>227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</row>
    <row r="4" spans="1:27">
      <c r="A4" s="259" t="s">
        <v>43</v>
      </c>
      <c r="B4" s="259"/>
      <c r="C4" s="259"/>
      <c r="D4" s="258" t="s">
        <v>46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4" t="s">
        <v>47</v>
      </c>
      <c r="T4" s="254"/>
      <c r="U4" s="254"/>
      <c r="V4" s="254"/>
      <c r="W4" s="256" t="s">
        <v>48</v>
      </c>
      <c r="X4" s="256"/>
    </row>
    <row r="5" spans="1:27">
      <c r="A5" s="259"/>
      <c r="B5" s="259"/>
      <c r="C5" s="259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4"/>
      <c r="T5" s="254"/>
      <c r="U5" s="254"/>
      <c r="V5" s="254"/>
      <c r="W5" s="257" t="s">
        <v>24</v>
      </c>
      <c r="X5" s="257"/>
    </row>
    <row r="6" spans="1:27" ht="15.75" customHeight="1">
      <c r="A6" s="259" t="s">
        <v>329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4"/>
      <c r="T6" s="254"/>
      <c r="U6" s="254"/>
      <c r="V6" s="254"/>
      <c r="W6" s="253"/>
      <c r="X6" s="253"/>
    </row>
    <row r="7" spans="1:27" ht="15.75" customHeight="1">
      <c r="A7" s="260" t="s">
        <v>408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4"/>
      <c r="T7" s="254"/>
      <c r="U7" s="254"/>
      <c r="V7" s="254"/>
      <c r="W7" s="253"/>
      <c r="X7" s="253"/>
    </row>
    <row r="8" spans="1:27" ht="15.75" customHeight="1">
      <c r="A8" s="259" t="s">
        <v>330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4"/>
      <c r="T8" s="254"/>
      <c r="U8" s="254"/>
      <c r="V8" s="254"/>
      <c r="W8" s="253"/>
      <c r="X8" s="253"/>
    </row>
    <row r="9" spans="1:27" s="42" customFormat="1" ht="30" customHeight="1">
      <c r="A9" s="277" t="s">
        <v>0</v>
      </c>
      <c r="B9" s="278" t="s">
        <v>156</v>
      </c>
      <c r="C9" s="265" t="s">
        <v>157</v>
      </c>
      <c r="D9" s="265"/>
      <c r="E9" s="265" t="s">
        <v>158</v>
      </c>
      <c r="F9" s="265"/>
      <c r="G9" s="265" t="s">
        <v>159</v>
      </c>
      <c r="H9" s="265"/>
      <c r="I9" s="265" t="s">
        <v>146</v>
      </c>
      <c r="J9" s="265"/>
      <c r="K9" s="265" t="s">
        <v>147</v>
      </c>
      <c r="L9" s="265"/>
      <c r="M9" s="265" t="s">
        <v>148</v>
      </c>
      <c r="N9" s="265"/>
      <c r="O9" s="265" t="s">
        <v>149</v>
      </c>
      <c r="P9" s="265"/>
      <c r="Q9" s="265" t="s">
        <v>150</v>
      </c>
      <c r="R9" s="265"/>
      <c r="S9" s="265" t="s">
        <v>151</v>
      </c>
      <c r="T9" s="265"/>
      <c r="U9" s="265" t="s">
        <v>152</v>
      </c>
      <c r="V9" s="265"/>
      <c r="W9" s="265" t="s">
        <v>153</v>
      </c>
      <c r="X9" s="265"/>
    </row>
    <row r="10" spans="1:27" s="42" customFormat="1" ht="30" customHeight="1">
      <c r="A10" s="277"/>
      <c r="B10" s="278"/>
      <c r="C10" s="175" t="s">
        <v>154</v>
      </c>
      <c r="D10" s="175" t="s">
        <v>155</v>
      </c>
      <c r="E10" s="175" t="s">
        <v>154</v>
      </c>
      <c r="F10" s="175" t="s">
        <v>155</v>
      </c>
      <c r="G10" s="175" t="s">
        <v>154</v>
      </c>
      <c r="H10" s="175" t="s">
        <v>155</v>
      </c>
      <c r="I10" s="175" t="s">
        <v>154</v>
      </c>
      <c r="J10" s="175" t="s">
        <v>155</v>
      </c>
      <c r="K10" s="175" t="s">
        <v>154</v>
      </c>
      <c r="L10" s="175" t="s">
        <v>155</v>
      </c>
      <c r="M10" s="175" t="s">
        <v>154</v>
      </c>
      <c r="N10" s="175" t="s">
        <v>155</v>
      </c>
      <c r="O10" s="175" t="s">
        <v>154</v>
      </c>
      <c r="P10" s="175" t="s">
        <v>155</v>
      </c>
      <c r="Q10" s="175" t="s">
        <v>154</v>
      </c>
      <c r="R10" s="175" t="s">
        <v>155</v>
      </c>
      <c r="S10" s="175" t="s">
        <v>154</v>
      </c>
      <c r="T10" s="175" t="s">
        <v>155</v>
      </c>
      <c r="U10" s="175" t="s">
        <v>154</v>
      </c>
      <c r="V10" s="175" t="s">
        <v>155</v>
      </c>
      <c r="W10" s="175" t="s">
        <v>154</v>
      </c>
      <c r="X10" s="175" t="s">
        <v>155</v>
      </c>
    </row>
    <row r="11" spans="1:27" s="42" customFormat="1" ht="30" customHeight="1">
      <c r="A11" s="196" t="s">
        <v>160</v>
      </c>
      <c r="B11" s="174" t="str">
        <f>[1]PLANILHA!D11</f>
        <v>PROJETOS COMPLEMENTARES</v>
      </c>
      <c r="C11" s="176">
        <f>[1]PLANILHA!H17</f>
        <v>45562.080000000002</v>
      </c>
      <c r="D11" s="177">
        <f>C11/$C$28</f>
        <v>2.2800000000000001E-2</v>
      </c>
      <c r="E11" s="193">
        <f>F11*$C$11</f>
        <v>45562.080000000002</v>
      </c>
      <c r="F11" s="173">
        <v>1</v>
      </c>
      <c r="G11" s="193">
        <f>H11*$C$11</f>
        <v>0</v>
      </c>
      <c r="H11" s="173"/>
      <c r="I11" s="193">
        <f>J11*$C$11</f>
        <v>0</v>
      </c>
      <c r="J11" s="173"/>
      <c r="K11" s="193">
        <f>L11*$C$11</f>
        <v>0</v>
      </c>
      <c r="L11" s="173"/>
      <c r="M11" s="193">
        <f>N11*$C$11</f>
        <v>0</v>
      </c>
      <c r="N11" s="173"/>
      <c r="O11" s="193">
        <f>P11*$C$11</f>
        <v>0</v>
      </c>
      <c r="P11" s="173"/>
      <c r="Q11" s="193">
        <f>R11*$C$11</f>
        <v>0</v>
      </c>
      <c r="R11" s="173"/>
      <c r="S11" s="193">
        <f>T11*$C$11</f>
        <v>0</v>
      </c>
      <c r="T11" s="173"/>
      <c r="U11" s="193">
        <f>V11*$C$11</f>
        <v>0</v>
      </c>
      <c r="V11" s="173"/>
      <c r="W11" s="193">
        <f>X11*$C$11</f>
        <v>0</v>
      </c>
      <c r="X11" s="173"/>
      <c r="Z11" s="43">
        <f>X11+V11+T11+R11+P11+N11+L11+J11+H11+F11</f>
        <v>1</v>
      </c>
      <c r="AA11" s="197">
        <f>SUM(E11,G11,I11,K11,M11,O11,Q11,S11,U11,W11)</f>
        <v>45562.080000000002</v>
      </c>
    </row>
    <row r="12" spans="1:27" s="42" customFormat="1" ht="30" customHeight="1">
      <c r="A12" s="196" t="s">
        <v>161</v>
      </c>
      <c r="B12" s="174" t="str">
        <f>[1]PLANILHA!D18</f>
        <v xml:space="preserve">SERVIÇOS INICIAIS </v>
      </c>
      <c r="C12" s="178">
        <f>[1]PLANILHA!H25</f>
        <v>134027.44</v>
      </c>
      <c r="D12" s="177">
        <f t="shared" ref="D12:D26" si="0">C12/$C$28</f>
        <v>6.7100000000000007E-2</v>
      </c>
      <c r="E12" s="193">
        <f>F12*$C$12</f>
        <v>33506.86</v>
      </c>
      <c r="F12" s="173">
        <v>0.25</v>
      </c>
      <c r="G12" s="193">
        <f>H12*$C$12</f>
        <v>33506.86</v>
      </c>
      <c r="H12" s="173">
        <v>0.25</v>
      </c>
      <c r="I12" s="193">
        <f>J12*$C$12</f>
        <v>40208.230000000003</v>
      </c>
      <c r="J12" s="173">
        <v>0.3</v>
      </c>
      <c r="K12" s="193">
        <f>L12*$C$12</f>
        <v>26805.49</v>
      </c>
      <c r="L12" s="173">
        <v>0.2</v>
      </c>
      <c r="M12" s="193">
        <f>N12*$C$12</f>
        <v>0</v>
      </c>
      <c r="N12" s="173"/>
      <c r="O12" s="193">
        <f>P12*$C$12</f>
        <v>0</v>
      </c>
      <c r="P12" s="173"/>
      <c r="Q12" s="193">
        <f>R12*$C$12</f>
        <v>0</v>
      </c>
      <c r="R12" s="173"/>
      <c r="S12" s="193">
        <f>T12*$C$12</f>
        <v>0</v>
      </c>
      <c r="T12" s="173"/>
      <c r="U12" s="193">
        <f>V12*$C$12</f>
        <v>0</v>
      </c>
      <c r="V12" s="173"/>
      <c r="W12" s="193">
        <f>X12*$C$12</f>
        <v>0</v>
      </c>
      <c r="X12" s="173"/>
      <c r="Z12" s="43">
        <f t="shared" ref="Z12:Z26" si="1">X12+V12+T12+R12+P12+N12+L12+J12+H12+F12</f>
        <v>1</v>
      </c>
      <c r="AA12" s="197">
        <f t="shared" ref="AA12:AA26" si="2">SUM(E12,G12,I12,K12,M12,O12,Q12,S12,U12,W12)</f>
        <v>134027.44</v>
      </c>
    </row>
    <row r="13" spans="1:27" s="42" customFormat="1" ht="30" customHeight="1">
      <c r="A13" s="196" t="s">
        <v>162</v>
      </c>
      <c r="B13" s="174" t="str">
        <f>[1]PLANILHA!D26</f>
        <v>FUNDAÇÕES</v>
      </c>
      <c r="C13" s="178">
        <f>[1]PLANILHA!H38</f>
        <v>57841.04</v>
      </c>
      <c r="D13" s="177">
        <f t="shared" si="0"/>
        <v>2.9000000000000001E-2</v>
      </c>
      <c r="E13" s="193">
        <f>F13*$C$13</f>
        <v>0</v>
      </c>
      <c r="F13" s="173"/>
      <c r="G13" s="193">
        <f>H13*$C$13</f>
        <v>5784.1</v>
      </c>
      <c r="H13" s="173">
        <v>0.1</v>
      </c>
      <c r="I13" s="193">
        <f>J13*$C$13</f>
        <v>17352.310000000001</v>
      </c>
      <c r="J13" s="173">
        <v>0.3</v>
      </c>
      <c r="K13" s="193">
        <f>L13*$C$13</f>
        <v>17352.310000000001</v>
      </c>
      <c r="L13" s="173">
        <v>0.3</v>
      </c>
      <c r="M13" s="193">
        <f>N13*$C$13</f>
        <v>17352.310000000001</v>
      </c>
      <c r="N13" s="173">
        <v>0.3</v>
      </c>
      <c r="O13" s="193">
        <f>P13*$C$13</f>
        <v>0</v>
      </c>
      <c r="P13" s="173"/>
      <c r="Q13" s="193">
        <f>R13*$C$13</f>
        <v>0</v>
      </c>
      <c r="R13" s="173"/>
      <c r="S13" s="193">
        <f>T13*$C$13</f>
        <v>0</v>
      </c>
      <c r="T13" s="173"/>
      <c r="U13" s="193">
        <f>V13*$C$13</f>
        <v>0</v>
      </c>
      <c r="V13" s="173"/>
      <c r="W13" s="193">
        <f>X13*$C$13</f>
        <v>0</v>
      </c>
      <c r="X13" s="173"/>
      <c r="Z13" s="43">
        <f t="shared" si="1"/>
        <v>1</v>
      </c>
      <c r="AA13" s="197">
        <f t="shared" si="2"/>
        <v>57841.03</v>
      </c>
    </row>
    <row r="14" spans="1:27" s="42" customFormat="1" ht="30" customHeight="1">
      <c r="A14" s="196" t="s">
        <v>163</v>
      </c>
      <c r="B14" s="174" t="str">
        <f>[1]PLANILHA!D39</f>
        <v>ESTRUTURA</v>
      </c>
      <c r="C14" s="178">
        <f>[1]PLANILHA!H47</f>
        <v>165184.51</v>
      </c>
      <c r="D14" s="177">
        <f t="shared" si="0"/>
        <v>8.2699999999999996E-2</v>
      </c>
      <c r="E14" s="193">
        <f>F14*$C$14</f>
        <v>0</v>
      </c>
      <c r="F14" s="173"/>
      <c r="G14" s="193">
        <f>H14*$C$14</f>
        <v>0</v>
      </c>
      <c r="H14" s="173"/>
      <c r="I14" s="193">
        <f>J14*$C$14</f>
        <v>0</v>
      </c>
      <c r="J14" s="173"/>
      <c r="K14" s="193">
        <f>L14*$C$14</f>
        <v>0</v>
      </c>
      <c r="L14" s="173"/>
      <c r="M14" s="193">
        <f>N14*$C$14</f>
        <v>49555.35</v>
      </c>
      <c r="N14" s="173">
        <v>0.3</v>
      </c>
      <c r="O14" s="193">
        <f>P14*$C$14</f>
        <v>49555.35</v>
      </c>
      <c r="P14" s="173">
        <v>0.3</v>
      </c>
      <c r="Q14" s="193">
        <f>R14*$C$14</f>
        <v>49555.35</v>
      </c>
      <c r="R14" s="173">
        <v>0.3</v>
      </c>
      <c r="S14" s="193">
        <f>T14*$C$14</f>
        <v>16518.45</v>
      </c>
      <c r="T14" s="173">
        <v>0.1</v>
      </c>
      <c r="U14" s="193">
        <f>V14*$C$14</f>
        <v>0</v>
      </c>
      <c r="V14" s="173"/>
      <c r="W14" s="193">
        <f>X14*$C$14</f>
        <v>0</v>
      </c>
      <c r="X14" s="173"/>
      <c r="Z14" s="43">
        <f t="shared" si="1"/>
        <v>1</v>
      </c>
      <c r="AA14" s="197">
        <f t="shared" si="2"/>
        <v>165184.5</v>
      </c>
    </row>
    <row r="15" spans="1:27" s="42" customFormat="1" ht="30" customHeight="1">
      <c r="A15" s="196" t="s">
        <v>164</v>
      </c>
      <c r="B15" s="174" t="str">
        <f>[1]PLANILHA!D48</f>
        <v>COBERTURA</v>
      </c>
      <c r="C15" s="178">
        <f>[1]PLANILHA!H55</f>
        <v>116772.87</v>
      </c>
      <c r="D15" s="177">
        <f t="shared" si="0"/>
        <v>5.8500000000000003E-2</v>
      </c>
      <c r="E15" s="193">
        <f>F15*$C$15</f>
        <v>0</v>
      </c>
      <c r="F15" s="173"/>
      <c r="G15" s="193">
        <f>H15*$C$15</f>
        <v>11677.29</v>
      </c>
      <c r="H15" s="173">
        <v>0.1</v>
      </c>
      <c r="I15" s="193">
        <f>J15*$C$15</f>
        <v>35031.86</v>
      </c>
      <c r="J15" s="173">
        <v>0.3</v>
      </c>
      <c r="K15" s="193">
        <f>L15*$C$15</f>
        <v>35031.86</v>
      </c>
      <c r="L15" s="173">
        <v>0.3</v>
      </c>
      <c r="M15" s="193">
        <f>N15*$C$15</f>
        <v>35031.86</v>
      </c>
      <c r="N15" s="173">
        <v>0.3</v>
      </c>
      <c r="O15" s="193">
        <f>P15*$C$15</f>
        <v>0</v>
      </c>
      <c r="P15" s="173"/>
      <c r="Q15" s="193">
        <f>R15*$C$15</f>
        <v>0</v>
      </c>
      <c r="R15" s="173"/>
      <c r="S15" s="193">
        <f>T15*$C$15</f>
        <v>0</v>
      </c>
      <c r="T15" s="173"/>
      <c r="U15" s="193">
        <f>V15*$C$15</f>
        <v>0</v>
      </c>
      <c r="V15" s="173"/>
      <c r="W15" s="193">
        <f>X15*$C$15</f>
        <v>0</v>
      </c>
      <c r="X15" s="173"/>
      <c r="Z15" s="43">
        <f t="shared" si="1"/>
        <v>1</v>
      </c>
      <c r="AA15" s="197">
        <f t="shared" si="2"/>
        <v>116772.87</v>
      </c>
    </row>
    <row r="16" spans="1:27" s="42" customFormat="1" ht="30" customHeight="1">
      <c r="A16" s="196" t="s">
        <v>165</v>
      </c>
      <c r="B16" s="174" t="str">
        <f>[1]PLANILHA!D56</f>
        <v>ALVENARIA E DIVISÓRIAS</v>
      </c>
      <c r="C16" s="178">
        <f>[1]PLANILHA!H62</f>
        <v>306758.03999999998</v>
      </c>
      <c r="D16" s="177">
        <f t="shared" si="0"/>
        <v>0.15359999999999999</v>
      </c>
      <c r="E16" s="193">
        <f>F16*$C$16</f>
        <v>0</v>
      </c>
      <c r="F16" s="173"/>
      <c r="G16" s="193">
        <f>H16*$C$16</f>
        <v>92027.41</v>
      </c>
      <c r="H16" s="173">
        <v>0.3</v>
      </c>
      <c r="I16" s="193">
        <f>J16*$C$16</f>
        <v>92027.41</v>
      </c>
      <c r="J16" s="173">
        <v>0.3</v>
      </c>
      <c r="K16" s="193">
        <f>L16*$C$16</f>
        <v>92027.41</v>
      </c>
      <c r="L16" s="173">
        <v>0.3</v>
      </c>
      <c r="M16" s="193">
        <f>N16*$C$16</f>
        <v>0</v>
      </c>
      <c r="N16" s="173"/>
      <c r="O16" s="193">
        <f>P16*$C$16</f>
        <v>0</v>
      </c>
      <c r="P16" s="173"/>
      <c r="Q16" s="193">
        <f>R16*$C$16</f>
        <v>0</v>
      </c>
      <c r="R16" s="173"/>
      <c r="S16" s="193">
        <f>T16*$C$16</f>
        <v>0</v>
      </c>
      <c r="T16" s="173"/>
      <c r="U16" s="193">
        <f>V16*$C$16</f>
        <v>0</v>
      </c>
      <c r="V16" s="173"/>
      <c r="W16" s="193">
        <f>X16*$C$16</f>
        <v>30675.8</v>
      </c>
      <c r="X16" s="173">
        <v>0.1</v>
      </c>
      <c r="Z16" s="43">
        <f t="shared" si="1"/>
        <v>1</v>
      </c>
      <c r="AA16" s="197">
        <f t="shared" si="2"/>
        <v>306758.03000000003</v>
      </c>
    </row>
    <row r="17" spans="1:27" s="42" customFormat="1" ht="30" customHeight="1">
      <c r="A17" s="196" t="s">
        <v>166</v>
      </c>
      <c r="B17" s="174" t="str">
        <f>[1]PLANILHA!D63</f>
        <v>IMPERMEABILIZAÇÃO</v>
      </c>
      <c r="C17" s="178">
        <f>[1]PLANILHA!H68</f>
        <v>14379.71</v>
      </c>
      <c r="D17" s="177">
        <f t="shared" si="0"/>
        <v>7.1999999999999998E-3</v>
      </c>
      <c r="E17" s="193">
        <f>F17*$C$17</f>
        <v>0</v>
      </c>
      <c r="F17" s="173"/>
      <c r="G17" s="193">
        <f>H17*$C$17</f>
        <v>0</v>
      </c>
      <c r="H17" s="173"/>
      <c r="I17" s="193">
        <f>J17*$C$17</f>
        <v>2875.94</v>
      </c>
      <c r="J17" s="173">
        <v>0.2</v>
      </c>
      <c r="K17" s="193">
        <f>L17*$C$17</f>
        <v>2875.94</v>
      </c>
      <c r="L17" s="173">
        <v>0.2</v>
      </c>
      <c r="M17" s="193">
        <f>N17*$C$17</f>
        <v>2875.94</v>
      </c>
      <c r="N17" s="173">
        <v>0.2</v>
      </c>
      <c r="O17" s="193">
        <f>P17*$C$17</f>
        <v>2875.94</v>
      </c>
      <c r="P17" s="173">
        <v>0.2</v>
      </c>
      <c r="Q17" s="193">
        <f>R17*$C$17</f>
        <v>2875.94</v>
      </c>
      <c r="R17" s="173">
        <v>0.2</v>
      </c>
      <c r="S17" s="193">
        <f>T17*$C$17</f>
        <v>0</v>
      </c>
      <c r="T17" s="173"/>
      <c r="U17" s="193">
        <f>V17*$C$17</f>
        <v>0</v>
      </c>
      <c r="V17" s="173"/>
      <c r="W17" s="193">
        <f>X17*$C$17</f>
        <v>0</v>
      </c>
      <c r="X17" s="173"/>
      <c r="Z17" s="43">
        <f t="shared" si="1"/>
        <v>1</v>
      </c>
      <c r="AA17" s="197">
        <f t="shared" si="2"/>
        <v>14379.7</v>
      </c>
    </row>
    <row r="18" spans="1:27" s="42" customFormat="1" ht="30" customHeight="1">
      <c r="A18" s="196" t="s">
        <v>167</v>
      </c>
      <c r="B18" s="174" t="str">
        <f>[1]PLANILHA!D69</f>
        <v>REVESTIMENTOS</v>
      </c>
      <c r="C18" s="178">
        <f>[1]PLANILHA!H93</f>
        <v>388569.98</v>
      </c>
      <c r="D18" s="177">
        <f t="shared" si="0"/>
        <v>0.1946</v>
      </c>
      <c r="E18" s="193">
        <f>F18*$C$18</f>
        <v>0</v>
      </c>
      <c r="F18" s="173"/>
      <c r="G18" s="193">
        <f>H18*$C$18</f>
        <v>0</v>
      </c>
      <c r="H18" s="173"/>
      <c r="I18" s="193">
        <f>J18*$C$18</f>
        <v>0</v>
      </c>
      <c r="J18" s="173"/>
      <c r="K18" s="193">
        <f>L18*$C$18</f>
        <v>77714</v>
      </c>
      <c r="L18" s="173">
        <v>0.2</v>
      </c>
      <c r="M18" s="193">
        <f>N18*$C$18</f>
        <v>77714</v>
      </c>
      <c r="N18" s="173">
        <v>0.2</v>
      </c>
      <c r="O18" s="193">
        <f>P18*$C$18</f>
        <v>77714</v>
      </c>
      <c r="P18" s="173">
        <v>0.2</v>
      </c>
      <c r="Q18" s="193">
        <f>R18*$C$18</f>
        <v>77714</v>
      </c>
      <c r="R18" s="173">
        <v>0.2</v>
      </c>
      <c r="S18" s="193">
        <f>T18*$C$18</f>
        <v>77714</v>
      </c>
      <c r="T18" s="173">
        <v>0.2</v>
      </c>
      <c r="U18" s="193">
        <f>V18*$C$18</f>
        <v>0</v>
      </c>
      <c r="V18" s="173"/>
      <c r="W18" s="193">
        <f>X18*$C$18</f>
        <v>0</v>
      </c>
      <c r="X18" s="173"/>
      <c r="Z18" s="43">
        <f t="shared" si="1"/>
        <v>1</v>
      </c>
      <c r="AA18" s="197">
        <f t="shared" si="2"/>
        <v>388570</v>
      </c>
    </row>
    <row r="19" spans="1:27" s="42" customFormat="1" ht="30" customHeight="1">
      <c r="A19" s="196" t="s">
        <v>168</v>
      </c>
      <c r="B19" s="174" t="str">
        <f>[1]PLANILHA!D94</f>
        <v>PINTURA</v>
      </c>
      <c r="C19" s="178">
        <f>[1]PLANILHA!H102</f>
        <v>36368.85</v>
      </c>
      <c r="D19" s="177">
        <f t="shared" si="0"/>
        <v>1.8200000000000001E-2</v>
      </c>
      <c r="E19" s="193">
        <f>F19*$C$19</f>
        <v>0</v>
      </c>
      <c r="F19" s="173"/>
      <c r="G19" s="193">
        <f>H19*$C$19</f>
        <v>0</v>
      </c>
      <c r="H19" s="173"/>
      <c r="I19" s="193">
        <f>J19*$C$19</f>
        <v>0</v>
      </c>
      <c r="J19" s="173"/>
      <c r="K19" s="193">
        <f>L19*$C$19</f>
        <v>9092.2099999999991</v>
      </c>
      <c r="L19" s="173">
        <v>0.25</v>
      </c>
      <c r="M19" s="193">
        <f>N19*$C$19</f>
        <v>9092.2099999999991</v>
      </c>
      <c r="N19" s="173">
        <v>0.25</v>
      </c>
      <c r="O19" s="193">
        <f>P19*$C$19</f>
        <v>9092.2099999999991</v>
      </c>
      <c r="P19" s="173">
        <v>0.25</v>
      </c>
      <c r="Q19" s="193">
        <f>R19*$C$19</f>
        <v>9092.2099999999991</v>
      </c>
      <c r="R19" s="173">
        <v>0.25</v>
      </c>
      <c r="S19" s="193">
        <f>T19*$C$19</f>
        <v>0</v>
      </c>
      <c r="T19" s="173"/>
      <c r="U19" s="193">
        <f>V19*$C$19</f>
        <v>0</v>
      </c>
      <c r="V19" s="173"/>
      <c r="W19" s="193">
        <f>X19*$C$19</f>
        <v>0</v>
      </c>
      <c r="X19" s="173"/>
      <c r="Z19" s="43">
        <f t="shared" si="1"/>
        <v>1</v>
      </c>
      <c r="AA19" s="197">
        <f t="shared" si="2"/>
        <v>36368.839999999997</v>
      </c>
    </row>
    <row r="20" spans="1:27" s="42" customFormat="1" ht="30" customHeight="1">
      <c r="A20" s="196" t="s">
        <v>169</v>
      </c>
      <c r="B20" s="174" t="str">
        <f>[1]PLANILHA!D103</f>
        <v>ESQUADRIAS</v>
      </c>
      <c r="C20" s="178">
        <f>[1]PLANILHA!H122</f>
        <v>157271.98000000001</v>
      </c>
      <c r="D20" s="177">
        <f t="shared" si="0"/>
        <v>7.8799999999999995E-2</v>
      </c>
      <c r="E20" s="193">
        <f>F20*$C$20</f>
        <v>0</v>
      </c>
      <c r="F20" s="173"/>
      <c r="G20" s="193">
        <f>H20*$C$20</f>
        <v>0</v>
      </c>
      <c r="H20" s="173"/>
      <c r="I20" s="193">
        <f>J20*$C$20</f>
        <v>0</v>
      </c>
      <c r="J20" s="173"/>
      <c r="K20" s="193">
        <f>L20*$C$20</f>
        <v>39318</v>
      </c>
      <c r="L20" s="173">
        <v>0.25</v>
      </c>
      <c r="M20" s="193">
        <f>N20*$C$20</f>
        <v>39318</v>
      </c>
      <c r="N20" s="173">
        <v>0.25</v>
      </c>
      <c r="O20" s="193">
        <f>P20*$C$20</f>
        <v>39318</v>
      </c>
      <c r="P20" s="173">
        <v>0.25</v>
      </c>
      <c r="Q20" s="193">
        <f>R20*$C$20</f>
        <v>39318</v>
      </c>
      <c r="R20" s="173">
        <v>0.25</v>
      </c>
      <c r="S20" s="193">
        <f>T20*$C$20</f>
        <v>0</v>
      </c>
      <c r="T20" s="173"/>
      <c r="U20" s="193">
        <f>V20*$C$20</f>
        <v>0</v>
      </c>
      <c r="V20" s="173"/>
      <c r="W20" s="193">
        <f>X20*$C$20</f>
        <v>0</v>
      </c>
      <c r="X20" s="173"/>
      <c r="Z20" s="43">
        <f t="shared" si="1"/>
        <v>1</v>
      </c>
      <c r="AA20" s="197">
        <f t="shared" si="2"/>
        <v>157272</v>
      </c>
    </row>
    <row r="21" spans="1:27" s="42" customFormat="1" ht="30" customHeight="1">
      <c r="A21" s="196" t="s">
        <v>170</v>
      </c>
      <c r="B21" s="174" t="str">
        <f>[1]PLANILHA!D123</f>
        <v>LOUÇAS E METAIS</v>
      </c>
      <c r="C21" s="178">
        <f>[1]PLANILHA!H151</f>
        <v>67032.960000000006</v>
      </c>
      <c r="D21" s="177">
        <f t="shared" si="0"/>
        <v>3.3599999999999998E-2</v>
      </c>
      <c r="E21" s="193">
        <f>F21*$C$21</f>
        <v>0</v>
      </c>
      <c r="F21" s="173"/>
      <c r="G21" s="193">
        <f>H21*$C$21</f>
        <v>0</v>
      </c>
      <c r="H21" s="173"/>
      <c r="I21" s="193">
        <f>J21*$C$21</f>
        <v>0</v>
      </c>
      <c r="J21" s="173"/>
      <c r="K21" s="193">
        <f>L21*$C$21</f>
        <v>0</v>
      </c>
      <c r="L21" s="173"/>
      <c r="M21" s="193">
        <f>N21*$C$21</f>
        <v>0</v>
      </c>
      <c r="N21" s="173"/>
      <c r="O21" s="193">
        <f>P21*$C$21</f>
        <v>0</v>
      </c>
      <c r="P21" s="173"/>
      <c r="Q21" s="193">
        <f>R21*$C$21</f>
        <v>33516.480000000003</v>
      </c>
      <c r="R21" s="173">
        <v>0.5</v>
      </c>
      <c r="S21" s="193">
        <f>T21*$C$21</f>
        <v>33516.480000000003</v>
      </c>
      <c r="T21" s="173">
        <v>0.5</v>
      </c>
      <c r="U21" s="193">
        <f>V21*$C$21</f>
        <v>0</v>
      </c>
      <c r="V21" s="173"/>
      <c r="W21" s="193">
        <f>X21*$C$21</f>
        <v>0</v>
      </c>
      <c r="X21" s="173"/>
      <c r="Z21" s="43">
        <f t="shared" si="1"/>
        <v>1</v>
      </c>
      <c r="AA21" s="197">
        <f t="shared" si="2"/>
        <v>67032.960000000006</v>
      </c>
    </row>
    <row r="22" spans="1:27" s="42" customFormat="1" ht="30" customHeight="1">
      <c r="A22" s="196" t="s">
        <v>171</v>
      </c>
      <c r="B22" s="174" t="str">
        <f>[1]PLANILHA!D152</f>
        <v>INSTALAÇÕES HIDRÁULICAS</v>
      </c>
      <c r="C22" s="178">
        <f>[1]PLANILHA!H180</f>
        <v>45391.07</v>
      </c>
      <c r="D22" s="177">
        <f t="shared" si="0"/>
        <v>2.2700000000000001E-2</v>
      </c>
      <c r="E22" s="193">
        <f>F22*$C$22</f>
        <v>0</v>
      </c>
      <c r="F22" s="173"/>
      <c r="G22" s="193">
        <f>H22*$C$22</f>
        <v>0</v>
      </c>
      <c r="H22" s="173"/>
      <c r="I22" s="193">
        <f>J22*$C$22</f>
        <v>0</v>
      </c>
      <c r="J22" s="173"/>
      <c r="K22" s="193">
        <f>L22*$C$22</f>
        <v>0</v>
      </c>
      <c r="L22" s="173"/>
      <c r="M22" s="193">
        <f>N22*$C$22</f>
        <v>0</v>
      </c>
      <c r="N22" s="173"/>
      <c r="O22" s="193">
        <f>P22*$C$22</f>
        <v>0</v>
      </c>
      <c r="P22" s="173"/>
      <c r="Q22" s="193">
        <f>R22*$C$22</f>
        <v>18156.43</v>
      </c>
      <c r="R22" s="173">
        <v>0.4</v>
      </c>
      <c r="S22" s="193">
        <f>T22*$C$22</f>
        <v>18156.43</v>
      </c>
      <c r="T22" s="173">
        <v>0.4</v>
      </c>
      <c r="U22" s="193">
        <f>V22*$C$22</f>
        <v>4539.1099999999997</v>
      </c>
      <c r="V22" s="173">
        <v>0.1</v>
      </c>
      <c r="W22" s="193">
        <f>X22*$C$22</f>
        <v>4539.1099999999997</v>
      </c>
      <c r="X22" s="173">
        <v>0.1</v>
      </c>
      <c r="Z22" s="43">
        <f t="shared" si="1"/>
        <v>1</v>
      </c>
      <c r="AA22" s="197">
        <f t="shared" si="2"/>
        <v>45391.08</v>
      </c>
    </row>
    <row r="23" spans="1:27" s="42" customFormat="1" ht="30" customHeight="1">
      <c r="A23" s="196" t="s">
        <v>172</v>
      </c>
      <c r="B23" s="174" t="str">
        <f>[1]PLANILHA!D181</f>
        <v>INSTALAÇÕES ELÉTRICAS</v>
      </c>
      <c r="C23" s="178">
        <f>[1]PLANILHA!H231</f>
        <v>279611.96000000002</v>
      </c>
      <c r="D23" s="177">
        <f t="shared" si="0"/>
        <v>0.14000000000000001</v>
      </c>
      <c r="E23" s="193">
        <f>F23*$C$23</f>
        <v>0</v>
      </c>
      <c r="F23" s="173"/>
      <c r="G23" s="193">
        <f>H23*$C$23</f>
        <v>0</v>
      </c>
      <c r="H23" s="173"/>
      <c r="I23" s="193">
        <f>J23*$C$23</f>
        <v>0</v>
      </c>
      <c r="J23" s="173"/>
      <c r="K23" s="193">
        <f>L23*$C$23</f>
        <v>69902.990000000005</v>
      </c>
      <c r="L23" s="173">
        <v>0.25</v>
      </c>
      <c r="M23" s="193">
        <f>N23*$C$23</f>
        <v>69902.990000000005</v>
      </c>
      <c r="N23" s="173">
        <v>0.25</v>
      </c>
      <c r="O23" s="193">
        <f>P23*$C$23</f>
        <v>41941.79</v>
      </c>
      <c r="P23" s="173">
        <v>0.15</v>
      </c>
      <c r="Q23" s="193">
        <f>R23*$C$23</f>
        <v>41941.79</v>
      </c>
      <c r="R23" s="173">
        <v>0.15</v>
      </c>
      <c r="S23" s="193">
        <f>T23*$C$23</f>
        <v>41941.79</v>
      </c>
      <c r="T23" s="173">
        <v>0.15</v>
      </c>
      <c r="U23" s="193">
        <f>V23*$C$23</f>
        <v>0</v>
      </c>
      <c r="V23" s="173"/>
      <c r="W23" s="193">
        <f>X23*$C$23</f>
        <v>13980.6</v>
      </c>
      <c r="X23" s="173">
        <v>0.05</v>
      </c>
      <c r="Z23" s="43">
        <f t="shared" si="1"/>
        <v>1</v>
      </c>
      <c r="AA23" s="197">
        <f t="shared" si="2"/>
        <v>279611.95</v>
      </c>
    </row>
    <row r="24" spans="1:27" s="42" customFormat="1" ht="30" customHeight="1">
      <c r="A24" s="196" t="s">
        <v>173</v>
      </c>
      <c r="B24" s="174" t="str">
        <f>[1]PLANILHA!D232</f>
        <v>INSTALAÇÕES DE AR CONDICIONADO</v>
      </c>
      <c r="C24" s="178">
        <f>[1]PLANILHA!H236</f>
        <v>69823.48</v>
      </c>
      <c r="D24" s="177">
        <f t="shared" si="0"/>
        <v>3.5000000000000003E-2</v>
      </c>
      <c r="E24" s="193">
        <f>F24*$C$24</f>
        <v>0</v>
      </c>
      <c r="F24" s="173"/>
      <c r="G24" s="193">
        <f>H24*$C$24</f>
        <v>0</v>
      </c>
      <c r="H24" s="173"/>
      <c r="I24" s="193">
        <f>J24*$C$24</f>
        <v>0</v>
      </c>
      <c r="J24" s="173"/>
      <c r="K24" s="193">
        <f>L24*$C$24</f>
        <v>0</v>
      </c>
      <c r="L24" s="173"/>
      <c r="M24" s="193">
        <f>N24*$C$24</f>
        <v>0</v>
      </c>
      <c r="N24" s="173"/>
      <c r="O24" s="193">
        <f>P24*$C$24</f>
        <v>0</v>
      </c>
      <c r="P24" s="173"/>
      <c r="Q24" s="193">
        <f>R24*$C$24</f>
        <v>17455.87</v>
      </c>
      <c r="R24" s="173">
        <v>0.25</v>
      </c>
      <c r="S24" s="193">
        <f>T24*$C$24</f>
        <v>17455.87</v>
      </c>
      <c r="T24" s="173">
        <v>0.25</v>
      </c>
      <c r="U24" s="193">
        <f>V24*$C$24</f>
        <v>17455.87</v>
      </c>
      <c r="V24" s="173">
        <v>0.25</v>
      </c>
      <c r="W24" s="193">
        <f>X24*$C$24</f>
        <v>17455.87</v>
      </c>
      <c r="X24" s="173">
        <v>0.25</v>
      </c>
      <c r="Z24" s="43">
        <f t="shared" si="1"/>
        <v>1</v>
      </c>
      <c r="AA24" s="197">
        <f t="shared" si="2"/>
        <v>69823.48</v>
      </c>
    </row>
    <row r="25" spans="1:27" s="42" customFormat="1" ht="30" customHeight="1">
      <c r="A25" s="196" t="s">
        <v>174</v>
      </c>
      <c r="B25" s="174" t="str">
        <f>[1]PLANILHA!D237</f>
        <v>MUROS</v>
      </c>
      <c r="C25" s="178">
        <f>[1]PLANILHA!H259</f>
        <v>97272.67</v>
      </c>
      <c r="D25" s="177">
        <f t="shared" si="0"/>
        <v>4.87E-2</v>
      </c>
      <c r="E25" s="193">
        <f>F25*$C$25</f>
        <v>0</v>
      </c>
      <c r="F25" s="173"/>
      <c r="G25" s="193">
        <f>H25*$C$25</f>
        <v>0</v>
      </c>
      <c r="H25" s="173"/>
      <c r="I25" s="193">
        <f>J25*$C$25</f>
        <v>0</v>
      </c>
      <c r="J25" s="173"/>
      <c r="K25" s="193">
        <f>L25*$C$25</f>
        <v>0</v>
      </c>
      <c r="L25" s="173"/>
      <c r="M25" s="193">
        <f>N25*$C$25</f>
        <v>0</v>
      </c>
      <c r="N25" s="173"/>
      <c r="O25" s="193">
        <f>P25*$C$25</f>
        <v>24318.17</v>
      </c>
      <c r="P25" s="173">
        <v>0.25</v>
      </c>
      <c r="Q25" s="193">
        <f>R25*$C$25</f>
        <v>24318.17</v>
      </c>
      <c r="R25" s="173">
        <v>0.25</v>
      </c>
      <c r="S25" s="193">
        <f>T25*$C$25</f>
        <v>19454.53</v>
      </c>
      <c r="T25" s="173">
        <v>0.2</v>
      </c>
      <c r="U25" s="193">
        <f>V25*$C$25</f>
        <v>19454.53</v>
      </c>
      <c r="V25" s="173">
        <v>0.2</v>
      </c>
      <c r="W25" s="193">
        <f>X25*$C$25</f>
        <v>9727.27</v>
      </c>
      <c r="X25" s="173">
        <v>0.1</v>
      </c>
      <c r="Z25" s="43">
        <f t="shared" si="1"/>
        <v>1</v>
      </c>
      <c r="AA25" s="197">
        <f t="shared" si="2"/>
        <v>97272.67</v>
      </c>
    </row>
    <row r="26" spans="1:27" s="42" customFormat="1" ht="30" customHeight="1">
      <c r="A26" s="196" t="s">
        <v>226</v>
      </c>
      <c r="B26" s="174" t="str">
        <f>[1]PLANILHA!D260</f>
        <v>SERVIÇOS COMPLEMENTARES</v>
      </c>
      <c r="C26" s="178">
        <f>[1]PLANILHA!H271</f>
        <v>14929.93</v>
      </c>
      <c r="D26" s="177">
        <f t="shared" si="0"/>
        <v>7.4999999999999997E-3</v>
      </c>
      <c r="E26" s="193">
        <f>F26*$C$26</f>
        <v>0</v>
      </c>
      <c r="F26" s="173"/>
      <c r="G26" s="193">
        <f>H26*$C$26</f>
        <v>0</v>
      </c>
      <c r="H26" s="173"/>
      <c r="I26" s="193">
        <f>J26*$C$26</f>
        <v>0</v>
      </c>
      <c r="J26" s="173"/>
      <c r="K26" s="193">
        <f>L26*$C$26</f>
        <v>0</v>
      </c>
      <c r="L26" s="173"/>
      <c r="M26" s="193">
        <f>N26*$C$26</f>
        <v>0</v>
      </c>
      <c r="N26" s="173"/>
      <c r="O26" s="193">
        <f>P26*$C$26</f>
        <v>0</v>
      </c>
      <c r="P26" s="173"/>
      <c r="Q26" s="193">
        <f>R26*$C$26</f>
        <v>0</v>
      </c>
      <c r="R26" s="173"/>
      <c r="S26" s="193">
        <f>T26*$C$26</f>
        <v>0</v>
      </c>
      <c r="T26" s="173"/>
      <c r="U26" s="193">
        <f>V26*$C$26</f>
        <v>7464.97</v>
      </c>
      <c r="V26" s="173">
        <v>0.5</v>
      </c>
      <c r="W26" s="193">
        <f>X26*$C$26</f>
        <v>7464.97</v>
      </c>
      <c r="X26" s="173">
        <v>0.5</v>
      </c>
      <c r="Z26" s="43">
        <f t="shared" si="1"/>
        <v>1</v>
      </c>
      <c r="AA26" s="197">
        <f t="shared" si="2"/>
        <v>14929.94</v>
      </c>
    </row>
    <row r="27" spans="1:27" s="190" customFormat="1" ht="30" customHeight="1">
      <c r="A27" s="191"/>
      <c r="B27" s="192"/>
      <c r="C27" s="193"/>
      <c r="D27" s="19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</row>
    <row r="28" spans="1:27" s="185" customFormat="1" ht="30" customHeight="1">
      <c r="A28" s="179" t="s">
        <v>175</v>
      </c>
      <c r="B28" s="180"/>
      <c r="C28" s="181">
        <f>SUM(C11:C26)</f>
        <v>1996798.57</v>
      </c>
      <c r="D28" s="182">
        <f>SUM(D11:D26)</f>
        <v>1</v>
      </c>
      <c r="E28" s="183">
        <f>SUM(E11:E26)</f>
        <v>79068.94</v>
      </c>
      <c r="F28" s="184">
        <f>E28/$C$28</f>
        <v>3.9600000000000003E-2</v>
      </c>
      <c r="G28" s="183">
        <f>SUM(G11:G26)</f>
        <v>142995.66</v>
      </c>
      <c r="H28" s="184">
        <f>G28/$C$28</f>
        <v>7.1599999999999997E-2</v>
      </c>
      <c r="I28" s="183">
        <f>SUM(I11:I26)</f>
        <v>187495.75</v>
      </c>
      <c r="J28" s="184">
        <f>I28/$C$28</f>
        <v>9.3899999999999997E-2</v>
      </c>
      <c r="K28" s="183">
        <f>SUM(K11:K26)</f>
        <v>370120.21</v>
      </c>
      <c r="L28" s="184">
        <f>K28/$C$28</f>
        <v>0.18540000000000001</v>
      </c>
      <c r="M28" s="183">
        <f>SUM(M11:M26)</f>
        <v>300842.65999999997</v>
      </c>
      <c r="N28" s="184">
        <f>M28/$C$28</f>
        <v>0.1507</v>
      </c>
      <c r="O28" s="183">
        <f>SUM(O11:O26)</f>
        <v>244815.46</v>
      </c>
      <c r="P28" s="184">
        <f>O28/$C$28</f>
        <v>0.1226</v>
      </c>
      <c r="Q28" s="183">
        <f>SUM(Q11:Q26)</f>
        <v>313944.24</v>
      </c>
      <c r="R28" s="184">
        <f>Q28/$C$28</f>
        <v>0.15720000000000001</v>
      </c>
      <c r="S28" s="183">
        <f>SUM(S11:S26)</f>
        <v>224757.55</v>
      </c>
      <c r="T28" s="184">
        <f>S28/$C$28</f>
        <v>0.11260000000000001</v>
      </c>
      <c r="U28" s="183">
        <f>SUM(U11:U26)</f>
        <v>48914.48</v>
      </c>
      <c r="V28" s="184">
        <f>U28/$C$28</f>
        <v>2.4500000000000001E-2</v>
      </c>
      <c r="W28" s="183">
        <f>SUM(W11:W26)</f>
        <v>83843.62</v>
      </c>
      <c r="X28" s="184">
        <f>W28/$C$28</f>
        <v>4.2000000000000003E-2</v>
      </c>
      <c r="AA28" s="198">
        <f>SUM(AA11:AA27)</f>
        <v>1996798.57</v>
      </c>
    </row>
    <row r="29" spans="1:27" s="190" customFormat="1" ht="30" customHeight="1">
      <c r="A29" s="186"/>
      <c r="B29" s="187"/>
      <c r="C29" s="188"/>
      <c r="D29" s="188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</row>
    <row r="30" spans="1:27" s="185" customFormat="1" ht="30" customHeight="1">
      <c r="A30" s="266" t="s">
        <v>176</v>
      </c>
      <c r="B30" s="266"/>
      <c r="C30" s="266"/>
      <c r="D30" s="266"/>
      <c r="E30" s="183">
        <f t="shared" ref="E30:W30" si="3">E28</f>
        <v>79068.94</v>
      </c>
      <c r="F30" s="184">
        <f t="shared" si="3"/>
        <v>3.9600000000000003E-2</v>
      </c>
      <c r="G30" s="183">
        <f t="shared" si="3"/>
        <v>142995.66</v>
      </c>
      <c r="H30" s="184">
        <f>H28</f>
        <v>7.1599999999999997E-2</v>
      </c>
      <c r="I30" s="183">
        <f t="shared" si="3"/>
        <v>187495.75</v>
      </c>
      <c r="J30" s="184">
        <f>J28</f>
        <v>9.3899999999999997E-2</v>
      </c>
      <c r="K30" s="183">
        <f t="shared" si="3"/>
        <v>370120.21</v>
      </c>
      <c r="L30" s="184">
        <f>L28</f>
        <v>0.18540000000000001</v>
      </c>
      <c r="M30" s="183">
        <f t="shared" si="3"/>
        <v>300842.65999999997</v>
      </c>
      <c r="N30" s="184">
        <f>N28</f>
        <v>0.1507</v>
      </c>
      <c r="O30" s="183">
        <f t="shared" si="3"/>
        <v>244815.46</v>
      </c>
      <c r="P30" s="184">
        <f>P28</f>
        <v>0.1226</v>
      </c>
      <c r="Q30" s="183">
        <f t="shared" si="3"/>
        <v>313944.24</v>
      </c>
      <c r="R30" s="184">
        <f>R28</f>
        <v>0.15720000000000001</v>
      </c>
      <c r="S30" s="183">
        <f t="shared" si="3"/>
        <v>224757.55</v>
      </c>
      <c r="T30" s="184">
        <f>T28</f>
        <v>0.11260000000000001</v>
      </c>
      <c r="U30" s="183">
        <f t="shared" si="3"/>
        <v>48914.48</v>
      </c>
      <c r="V30" s="184">
        <f>V28</f>
        <v>2.4500000000000001E-2</v>
      </c>
      <c r="W30" s="183">
        <f t="shared" si="3"/>
        <v>83843.62</v>
      </c>
      <c r="X30" s="184">
        <f>X28</f>
        <v>4.2000000000000003E-2</v>
      </c>
    </row>
    <row r="31" spans="1:27" s="185" customFormat="1" ht="30" customHeight="1">
      <c r="A31" s="266" t="s">
        <v>177</v>
      </c>
      <c r="B31" s="266"/>
      <c r="C31" s="266"/>
      <c r="D31" s="266"/>
      <c r="E31" s="183">
        <f>0+E30</f>
        <v>79068.94</v>
      </c>
      <c r="F31" s="184">
        <f>F30</f>
        <v>3.9600000000000003E-2</v>
      </c>
      <c r="G31" s="183">
        <f t="shared" ref="G31:U31" si="4">E31+G30</f>
        <v>222064.6</v>
      </c>
      <c r="H31" s="184">
        <f>F31+H30</f>
        <v>0.11119999999999999</v>
      </c>
      <c r="I31" s="183">
        <f t="shared" si="4"/>
        <v>409560.35</v>
      </c>
      <c r="J31" s="184">
        <f>H31+J30</f>
        <v>0.2051</v>
      </c>
      <c r="K31" s="183">
        <f t="shared" si="4"/>
        <v>779680.56</v>
      </c>
      <c r="L31" s="184">
        <f>J31+L30</f>
        <v>0.39050000000000001</v>
      </c>
      <c r="M31" s="183">
        <f t="shared" si="4"/>
        <v>1080523.22</v>
      </c>
      <c r="N31" s="184">
        <f>L31+N30</f>
        <v>0.54120000000000001</v>
      </c>
      <c r="O31" s="183">
        <f t="shared" si="4"/>
        <v>1325338.68</v>
      </c>
      <c r="P31" s="184">
        <f>N31+P30</f>
        <v>0.66379999999999995</v>
      </c>
      <c r="Q31" s="183">
        <f t="shared" si="4"/>
        <v>1639282.92</v>
      </c>
      <c r="R31" s="184">
        <f>P31+R30</f>
        <v>0.82099999999999995</v>
      </c>
      <c r="S31" s="183">
        <f t="shared" si="4"/>
        <v>1864040.47</v>
      </c>
      <c r="T31" s="184">
        <f>R31+T30</f>
        <v>0.93359999999999999</v>
      </c>
      <c r="U31" s="183">
        <f t="shared" si="4"/>
        <v>1912954.95</v>
      </c>
      <c r="V31" s="184">
        <f>T31+V30</f>
        <v>0.95809999999999995</v>
      </c>
      <c r="W31" s="183">
        <f>U31+W30</f>
        <v>1996798.57</v>
      </c>
      <c r="X31" s="184">
        <v>1</v>
      </c>
    </row>
    <row r="32" spans="1:27" ht="15.75" customHeight="1">
      <c r="A32" s="263"/>
      <c r="B32" s="263"/>
      <c r="C32" s="263"/>
      <c r="D32" s="263"/>
      <c r="E32" s="264"/>
      <c r="F32" s="263"/>
      <c r="G32" s="263"/>
      <c r="H32" s="263"/>
    </row>
    <row r="33" spans="1:24" ht="15.75" customHeight="1">
      <c r="A33" s="263"/>
      <c r="B33" s="263"/>
      <c r="C33" s="263"/>
      <c r="D33" s="263"/>
      <c r="E33" s="264"/>
      <c r="F33" s="263"/>
      <c r="G33" s="263"/>
      <c r="H33" s="263"/>
      <c r="P33" s="276" t="s">
        <v>562</v>
      </c>
      <c r="Q33" s="276"/>
      <c r="R33" s="276"/>
      <c r="S33" s="276"/>
      <c r="T33" s="276"/>
      <c r="U33" s="276"/>
      <c r="V33" s="276"/>
      <c r="W33" s="276"/>
      <c r="X33" s="276"/>
    </row>
    <row r="34" spans="1:24" ht="15.75" customHeight="1">
      <c r="A34" s="164"/>
      <c r="B34" s="164"/>
      <c r="C34" s="164"/>
      <c r="D34" s="164"/>
      <c r="E34" s="165"/>
      <c r="F34" s="164"/>
      <c r="G34" s="164"/>
      <c r="H34" s="164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1:24" ht="15.75" customHeight="1">
      <c r="A35" s="164"/>
      <c r="B35" s="164"/>
      <c r="C35" s="164"/>
      <c r="D35" s="164"/>
      <c r="E35" s="165"/>
      <c r="F35" s="164"/>
      <c r="G35" s="164"/>
      <c r="H35" s="164"/>
      <c r="P35" s="202"/>
      <c r="Q35" s="202"/>
      <c r="R35" s="202"/>
      <c r="S35" s="202"/>
      <c r="T35" s="202"/>
      <c r="U35" s="202"/>
      <c r="V35" s="202"/>
      <c r="W35" s="202"/>
      <c r="X35" s="202"/>
    </row>
    <row r="36" spans="1:24" ht="15.75" customHeight="1">
      <c r="A36" s="164"/>
      <c r="B36" s="164"/>
      <c r="C36" s="164"/>
      <c r="D36" s="164"/>
      <c r="E36" s="165"/>
      <c r="F36" s="164"/>
      <c r="G36" s="164"/>
      <c r="H36" s="164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1:24" ht="15.75">
      <c r="A37" s="8"/>
      <c r="B37" s="8"/>
      <c r="C37" s="9"/>
      <c r="D37" s="268"/>
      <c r="E37" s="268"/>
      <c r="F37" s="268"/>
      <c r="G37" s="268"/>
      <c r="H37" s="268"/>
      <c r="P37" s="171"/>
      <c r="Q37" s="171"/>
      <c r="R37" s="171"/>
      <c r="S37" s="171"/>
      <c r="T37" s="171"/>
      <c r="U37" s="171"/>
      <c r="V37" s="171"/>
      <c r="W37" s="171"/>
    </row>
    <row r="38" spans="1:24" ht="15">
      <c r="A38" s="10"/>
      <c r="B38" s="11"/>
      <c r="C38" s="12"/>
      <c r="D38" s="13"/>
      <c r="E38" s="14"/>
      <c r="F38" s="15"/>
      <c r="G38" s="16"/>
      <c r="H38" s="6"/>
      <c r="P38" s="200"/>
      <c r="Q38" s="200"/>
      <c r="R38" s="200"/>
      <c r="S38" s="200"/>
      <c r="T38" s="200"/>
      <c r="U38" s="200"/>
      <c r="V38" s="200"/>
      <c r="W38" s="200"/>
    </row>
    <row r="39" spans="1:24" ht="15" customHeight="1">
      <c r="A39" s="10"/>
      <c r="B39" s="11"/>
      <c r="C39" s="12"/>
      <c r="D39" s="13"/>
      <c r="E39" s="14"/>
      <c r="F39" s="199"/>
      <c r="G39" s="16"/>
      <c r="H39" s="6"/>
      <c r="P39" s="201"/>
      <c r="Q39" s="201"/>
      <c r="R39" s="224" t="s">
        <v>45</v>
      </c>
      <c r="S39" s="224"/>
      <c r="T39" s="224"/>
      <c r="U39" s="224"/>
      <c r="V39" s="224"/>
      <c r="W39" s="224"/>
      <c r="X39" s="224"/>
    </row>
    <row r="40" spans="1:24" ht="15" customHeight="1">
      <c r="A40" s="10"/>
      <c r="B40" s="11"/>
      <c r="C40" s="12"/>
      <c r="D40" s="13"/>
      <c r="E40" s="14"/>
      <c r="F40" s="15"/>
      <c r="G40" s="16"/>
      <c r="H40" s="6"/>
      <c r="P40" s="201"/>
      <c r="Q40" s="201"/>
      <c r="R40" s="224" t="s">
        <v>561</v>
      </c>
      <c r="S40" s="224"/>
      <c r="T40" s="224"/>
      <c r="U40" s="224"/>
      <c r="V40" s="224"/>
      <c r="W40" s="224"/>
      <c r="X40" s="224"/>
    </row>
    <row r="41" spans="1:24" ht="15" customHeight="1">
      <c r="A41" s="10"/>
      <c r="B41" s="11"/>
      <c r="C41" s="12"/>
      <c r="D41" s="13"/>
      <c r="E41" s="14"/>
      <c r="F41" s="15"/>
      <c r="G41" s="16"/>
      <c r="H41" s="6"/>
      <c r="R41" s="224"/>
      <c r="S41" s="224"/>
      <c r="T41" s="224"/>
      <c r="U41" s="224"/>
      <c r="V41" s="224"/>
      <c r="W41" s="224"/>
      <c r="X41" s="224"/>
    </row>
    <row r="42" spans="1:24" ht="15">
      <c r="A42" s="10"/>
      <c r="B42" s="11"/>
      <c r="C42" s="12"/>
      <c r="D42" s="13"/>
      <c r="E42" s="14"/>
      <c r="F42" s="15"/>
      <c r="G42" s="16"/>
      <c r="H42" s="6"/>
    </row>
    <row r="43" spans="1:24" ht="15.75">
      <c r="A43" s="9"/>
      <c r="B43" s="9"/>
      <c r="C43" s="9"/>
      <c r="D43" s="17"/>
      <c r="E43" s="18"/>
      <c r="F43" s="19"/>
      <c r="G43" s="18"/>
      <c r="H43" s="20"/>
    </row>
    <row r="44" spans="1:24" ht="15.75">
      <c r="A44" s="8"/>
      <c r="B44" s="8"/>
      <c r="C44" s="9"/>
      <c r="D44" s="267"/>
      <c r="E44" s="267"/>
      <c r="F44" s="267"/>
      <c r="G44" s="267"/>
      <c r="H44" s="267"/>
    </row>
    <row r="45" spans="1:24" ht="15">
      <c r="A45" s="10"/>
      <c r="B45" s="12"/>
      <c r="C45" s="12"/>
      <c r="D45" s="21"/>
      <c r="E45" s="22"/>
      <c r="F45" s="23"/>
      <c r="G45" s="16"/>
      <c r="H45" s="6"/>
    </row>
    <row r="46" spans="1:24" ht="15">
      <c r="A46" s="10"/>
      <c r="B46" s="12"/>
      <c r="C46" s="12"/>
      <c r="D46" s="21"/>
      <c r="E46" s="22"/>
      <c r="F46" s="23"/>
      <c r="G46" s="16"/>
      <c r="H46" s="6"/>
    </row>
    <row r="47" spans="1:24" ht="15">
      <c r="A47" s="10"/>
      <c r="B47" s="12"/>
      <c r="C47" s="12"/>
      <c r="D47" s="21"/>
      <c r="E47" s="22"/>
      <c r="F47" s="23"/>
      <c r="G47" s="16"/>
      <c r="H47" s="6"/>
    </row>
    <row r="48" spans="1:24" ht="15">
      <c r="A48" s="10"/>
      <c r="B48" s="12"/>
      <c r="C48" s="12"/>
      <c r="D48" s="21"/>
      <c r="E48" s="22"/>
      <c r="F48" s="23"/>
      <c r="G48" s="16"/>
      <c r="H48" s="6"/>
    </row>
    <row r="49" spans="1:10" ht="15.75">
      <c r="A49" s="9"/>
      <c r="B49" s="9"/>
      <c r="C49" s="9"/>
      <c r="D49" s="17"/>
      <c r="E49" s="18"/>
      <c r="F49" s="19"/>
      <c r="G49" s="18"/>
      <c r="H49" s="20"/>
    </row>
    <row r="50" spans="1:10" ht="15.75">
      <c r="A50" s="8"/>
      <c r="B50" s="8"/>
      <c r="C50" s="9"/>
      <c r="D50" s="267"/>
      <c r="E50" s="267"/>
      <c r="F50" s="267"/>
      <c r="G50" s="267"/>
      <c r="H50" s="267"/>
    </row>
    <row r="51" spans="1:10" ht="15.75">
      <c r="A51" s="8"/>
      <c r="B51" s="8"/>
      <c r="C51" s="12"/>
      <c r="D51" s="8"/>
      <c r="E51" s="16"/>
      <c r="F51" s="19"/>
      <c r="G51" s="16"/>
      <c r="H51" s="6"/>
    </row>
    <row r="52" spans="1:10" ht="15">
      <c r="A52" s="10"/>
      <c r="B52" s="12"/>
      <c r="C52" s="12"/>
      <c r="D52" s="21"/>
      <c r="E52" s="14"/>
      <c r="F52" s="23"/>
      <c r="G52" s="16"/>
      <c r="H52" s="6"/>
    </row>
    <row r="53" spans="1:10" ht="15.75">
      <c r="A53" s="8"/>
      <c r="B53" s="12"/>
      <c r="C53" s="12"/>
      <c r="D53" s="8"/>
      <c r="E53" s="16"/>
      <c r="F53" s="19"/>
      <c r="G53" s="16"/>
      <c r="H53" s="6"/>
      <c r="I53" s="4"/>
      <c r="J53" s="6"/>
    </row>
    <row r="54" spans="1:10" ht="15">
      <c r="A54" s="10"/>
      <c r="B54" s="12"/>
      <c r="C54" s="12"/>
      <c r="D54" s="21"/>
      <c r="E54" s="14"/>
      <c r="F54" s="23"/>
      <c r="G54" s="16"/>
      <c r="H54" s="6"/>
    </row>
    <row r="55" spans="1:10" ht="15">
      <c r="A55" s="10"/>
      <c r="B55" s="12"/>
      <c r="C55" s="12"/>
      <c r="D55" s="21"/>
      <c r="E55" s="14"/>
      <c r="F55" s="23"/>
      <c r="G55" s="16"/>
      <c r="H55" s="6"/>
    </row>
    <row r="56" spans="1:10" ht="15">
      <c r="A56" s="10"/>
      <c r="B56" s="12"/>
      <c r="C56" s="12"/>
      <c r="D56" s="21"/>
      <c r="E56" s="14"/>
      <c r="F56" s="23"/>
      <c r="G56" s="16"/>
      <c r="H56" s="6"/>
    </row>
    <row r="57" spans="1:10" ht="15">
      <c r="A57" s="10"/>
      <c r="B57" s="11"/>
      <c r="C57" s="12"/>
      <c r="D57" s="21"/>
      <c r="E57" s="14"/>
      <c r="F57" s="23"/>
      <c r="G57" s="16"/>
      <c r="H57" s="6"/>
    </row>
    <row r="58" spans="1:10" ht="15">
      <c r="A58" s="10"/>
      <c r="B58" s="12"/>
      <c r="C58" s="12"/>
      <c r="D58" s="21"/>
      <c r="E58" s="14"/>
      <c r="F58" s="23"/>
      <c r="G58" s="16"/>
      <c r="H58" s="6"/>
    </row>
    <row r="59" spans="1:10" ht="15">
      <c r="A59" s="10"/>
      <c r="B59" s="12"/>
      <c r="C59" s="12"/>
      <c r="D59" s="21"/>
      <c r="E59" s="14"/>
      <c r="F59" s="23"/>
      <c r="G59" s="16"/>
      <c r="H59" s="6"/>
    </row>
    <row r="60" spans="1:10" ht="15">
      <c r="A60" s="10"/>
      <c r="B60" s="12"/>
      <c r="C60" s="12"/>
      <c r="D60" s="21"/>
      <c r="E60" s="14"/>
      <c r="F60" s="23"/>
      <c r="G60" s="16"/>
      <c r="H60" s="6"/>
    </row>
    <row r="61" spans="1:10" ht="15">
      <c r="A61" s="10"/>
      <c r="B61" s="12"/>
      <c r="C61" s="12"/>
      <c r="D61" s="21"/>
      <c r="E61" s="14"/>
      <c r="F61" s="23"/>
      <c r="G61" s="16"/>
      <c r="H61" s="6"/>
    </row>
    <row r="62" spans="1:10" ht="15.75">
      <c r="A62" s="9"/>
      <c r="B62" s="9"/>
      <c r="C62" s="9"/>
      <c r="D62" s="17"/>
      <c r="E62" s="18"/>
      <c r="F62" s="19"/>
      <c r="G62" s="18"/>
      <c r="H62" s="20"/>
      <c r="I62" s="4"/>
      <c r="J62" s="2"/>
    </row>
    <row r="63" spans="1:10" ht="15.75">
      <c r="A63" s="8"/>
      <c r="B63" s="8"/>
      <c r="C63" s="9"/>
      <c r="D63" s="267"/>
      <c r="E63" s="267"/>
      <c r="F63" s="267"/>
      <c r="G63" s="267"/>
      <c r="H63" s="267"/>
    </row>
    <row r="64" spans="1:10" ht="15.75">
      <c r="A64" s="8"/>
      <c r="B64" s="8"/>
      <c r="C64" s="9"/>
      <c r="D64" s="8"/>
      <c r="E64" s="16"/>
      <c r="F64" s="19"/>
      <c r="G64" s="16"/>
      <c r="H64" s="6"/>
    </row>
    <row r="65" spans="1:10" ht="15">
      <c r="A65" s="10"/>
      <c r="B65" s="11"/>
      <c r="C65" s="12"/>
      <c r="D65" s="21"/>
      <c r="E65" s="14"/>
      <c r="F65" s="23"/>
      <c r="G65" s="16"/>
      <c r="H65" s="6"/>
    </row>
    <row r="66" spans="1:10" ht="15">
      <c r="A66" s="10"/>
      <c r="B66" s="12"/>
      <c r="C66" s="12"/>
      <c r="D66" s="21"/>
      <c r="E66" s="16"/>
      <c r="F66" s="19"/>
      <c r="G66" s="16"/>
      <c r="H66" s="6"/>
      <c r="J66" s="2"/>
    </row>
    <row r="67" spans="1:10" ht="15">
      <c r="A67" s="10"/>
      <c r="B67" s="12"/>
      <c r="C67" s="12"/>
      <c r="D67" s="21"/>
      <c r="E67" s="14"/>
      <c r="F67" s="23"/>
      <c r="G67" s="16"/>
      <c r="H67" s="6"/>
    </row>
    <row r="68" spans="1:10" ht="15.75">
      <c r="A68" s="8"/>
      <c r="B68" s="8"/>
      <c r="C68" s="9"/>
      <c r="D68" s="8"/>
      <c r="E68" s="16"/>
      <c r="F68" s="19"/>
      <c r="G68" s="16"/>
      <c r="H68" s="6"/>
    </row>
    <row r="69" spans="1:10" ht="15">
      <c r="A69" s="10"/>
      <c r="B69" s="12"/>
      <c r="C69" s="19"/>
      <c r="D69" s="21"/>
      <c r="E69" s="16"/>
      <c r="F69" s="19"/>
      <c r="G69" s="16"/>
      <c r="H69" s="6"/>
      <c r="J69" s="2"/>
    </row>
    <row r="70" spans="1:10" ht="15">
      <c r="A70" s="10"/>
      <c r="B70" s="12"/>
      <c r="C70" s="19"/>
      <c r="D70" s="21"/>
      <c r="E70" s="16"/>
      <c r="F70" s="19"/>
      <c r="G70" s="16"/>
      <c r="H70" s="6"/>
    </row>
    <row r="71" spans="1:10" ht="15.75">
      <c r="A71" s="24"/>
      <c r="B71" s="24"/>
      <c r="C71" s="24"/>
      <c r="D71" s="25"/>
      <c r="E71" s="26"/>
      <c r="F71" s="27"/>
      <c r="G71" s="26"/>
      <c r="H71" s="28"/>
      <c r="J71" s="2"/>
    </row>
    <row r="72" spans="1:10" ht="15.75">
      <c r="A72" s="29"/>
      <c r="B72" s="29"/>
      <c r="C72" s="24"/>
      <c r="D72" s="269"/>
      <c r="E72" s="269"/>
      <c r="F72" s="269"/>
      <c r="G72" s="269"/>
      <c r="H72" s="269"/>
    </row>
    <row r="73" spans="1:10" ht="15">
      <c r="A73" s="10"/>
      <c r="B73" s="12"/>
      <c r="C73" s="12"/>
      <c r="D73" s="30"/>
      <c r="E73" s="16"/>
      <c r="F73" s="19"/>
      <c r="G73" s="16"/>
      <c r="H73" s="6"/>
      <c r="J73" s="2"/>
    </row>
    <row r="74" spans="1:10" ht="15">
      <c r="A74" s="10"/>
      <c r="B74" s="12"/>
      <c r="C74" s="12"/>
      <c r="D74" s="30"/>
      <c r="E74" s="16"/>
      <c r="F74" s="19"/>
      <c r="G74" s="16"/>
      <c r="H74" s="6"/>
      <c r="J74" s="2"/>
    </row>
    <row r="75" spans="1:10" ht="15">
      <c r="A75" s="10"/>
      <c r="B75" s="12"/>
      <c r="C75" s="12"/>
      <c r="D75" s="30"/>
      <c r="E75" s="16"/>
      <c r="F75" s="19"/>
      <c r="G75" s="16"/>
      <c r="H75" s="6"/>
      <c r="J75" s="2"/>
    </row>
    <row r="76" spans="1:10" ht="15">
      <c r="A76" s="10"/>
      <c r="B76" s="12"/>
      <c r="C76" s="12"/>
      <c r="D76" s="30"/>
      <c r="E76" s="16"/>
      <c r="F76" s="19"/>
      <c r="G76" s="16"/>
      <c r="H76" s="6"/>
      <c r="J76" s="2"/>
    </row>
    <row r="77" spans="1:10" ht="15">
      <c r="A77" s="10"/>
      <c r="B77" s="12"/>
      <c r="C77" s="12"/>
      <c r="D77" s="30"/>
      <c r="E77" s="16"/>
      <c r="F77" s="19"/>
      <c r="G77" s="16"/>
      <c r="H77" s="6"/>
      <c r="J77" s="2"/>
    </row>
    <row r="78" spans="1:10" ht="15.75">
      <c r="A78" s="24"/>
      <c r="B78" s="24"/>
      <c r="C78" s="24"/>
      <c r="D78" s="25"/>
      <c r="E78" s="26"/>
      <c r="F78" s="27"/>
      <c r="G78" s="26"/>
      <c r="H78" s="28"/>
      <c r="J78" s="2"/>
    </row>
    <row r="79" spans="1:10" ht="15.75">
      <c r="A79" s="29"/>
      <c r="B79" s="29"/>
      <c r="C79" s="24"/>
      <c r="D79" s="269"/>
      <c r="E79" s="269"/>
      <c r="F79" s="269"/>
      <c r="G79" s="269"/>
      <c r="H79" s="269"/>
    </row>
    <row r="80" spans="1:10" ht="15">
      <c r="A80" s="10"/>
      <c r="B80" s="12"/>
      <c r="C80" s="12"/>
      <c r="D80" s="31"/>
      <c r="E80" s="16"/>
      <c r="F80" s="19"/>
      <c r="G80" s="16"/>
      <c r="H80" s="6"/>
      <c r="J80" s="2"/>
    </row>
    <row r="81" spans="1:10" ht="15">
      <c r="A81" s="10"/>
      <c r="B81" s="12"/>
      <c r="C81" s="12"/>
      <c r="D81" s="31"/>
      <c r="E81" s="16"/>
      <c r="F81" s="19"/>
      <c r="G81" s="16"/>
      <c r="H81" s="6"/>
      <c r="J81" s="2"/>
    </row>
    <row r="82" spans="1:10" ht="15">
      <c r="A82" s="10"/>
      <c r="B82" s="12"/>
      <c r="C82" s="12"/>
      <c r="D82" s="31"/>
      <c r="E82" s="16"/>
      <c r="F82" s="19"/>
      <c r="G82" s="16"/>
      <c r="H82" s="6"/>
      <c r="J82" s="2"/>
    </row>
    <row r="83" spans="1:10" ht="15">
      <c r="A83" s="10"/>
      <c r="B83" s="12"/>
      <c r="C83" s="12"/>
      <c r="D83" s="31"/>
      <c r="E83" s="16"/>
      <c r="F83" s="19"/>
      <c r="G83" s="16"/>
      <c r="H83" s="6"/>
      <c r="J83" s="2"/>
    </row>
    <row r="84" spans="1:10" ht="15">
      <c r="A84" s="10"/>
      <c r="B84" s="12"/>
      <c r="C84" s="12"/>
      <c r="D84" s="31"/>
      <c r="E84" s="16"/>
      <c r="F84" s="19"/>
      <c r="G84" s="16"/>
      <c r="H84" s="6"/>
      <c r="J84" s="2"/>
    </row>
    <row r="85" spans="1:10" ht="15.75">
      <c r="A85" s="9"/>
      <c r="B85" s="9"/>
      <c r="C85" s="9"/>
      <c r="D85" s="17"/>
      <c r="E85" s="18"/>
      <c r="F85" s="18"/>
      <c r="G85" s="18"/>
      <c r="H85" s="20"/>
      <c r="J85" s="2"/>
    </row>
    <row r="86" spans="1:10" ht="15.75">
      <c r="A86" s="8"/>
      <c r="B86" s="8"/>
      <c r="C86" s="9"/>
      <c r="D86" s="267"/>
      <c r="E86" s="267"/>
      <c r="F86" s="267"/>
      <c r="G86" s="267"/>
      <c r="H86" s="267"/>
    </row>
    <row r="87" spans="1:10" ht="15.75">
      <c r="A87" s="8"/>
      <c r="B87" s="8"/>
      <c r="C87" s="9"/>
      <c r="D87" s="8"/>
      <c r="E87" s="16"/>
      <c r="F87" s="19"/>
      <c r="G87" s="16"/>
      <c r="H87" s="32"/>
    </row>
    <row r="88" spans="1:10" ht="15">
      <c r="A88" s="10"/>
      <c r="B88" s="12"/>
      <c r="C88" s="19"/>
      <c r="D88" s="31"/>
      <c r="E88" s="16"/>
      <c r="F88" s="19"/>
      <c r="G88" s="16"/>
      <c r="H88" s="32"/>
    </row>
    <row r="89" spans="1:10" ht="15">
      <c r="A89" s="10"/>
      <c r="B89" s="10"/>
      <c r="C89" s="12"/>
      <c r="D89" s="21"/>
      <c r="E89" s="16"/>
      <c r="F89" s="19"/>
      <c r="G89" s="16"/>
      <c r="H89" s="32"/>
    </row>
    <row r="90" spans="1:10" ht="15.75">
      <c r="A90" s="8"/>
      <c r="B90" s="8"/>
      <c r="C90" s="12"/>
      <c r="D90" s="8"/>
      <c r="E90" s="16"/>
      <c r="F90" s="19"/>
      <c r="G90" s="16"/>
      <c r="H90" s="32"/>
    </row>
    <row r="91" spans="1:10" ht="15">
      <c r="A91" s="10"/>
      <c r="B91" s="12"/>
      <c r="C91" s="12"/>
      <c r="D91" s="31"/>
      <c r="E91" s="16"/>
      <c r="F91" s="19"/>
      <c r="G91" s="16"/>
      <c r="H91" s="32"/>
    </row>
    <row r="92" spans="1:10" ht="15.75">
      <c r="A92" s="9"/>
      <c r="B92" s="9"/>
      <c r="C92" s="9"/>
      <c r="D92" s="17"/>
      <c r="E92" s="18"/>
      <c r="F92" s="19"/>
      <c r="G92" s="18"/>
      <c r="H92" s="20"/>
      <c r="J92" s="2"/>
    </row>
    <row r="93" spans="1:10" ht="15.75">
      <c r="A93" s="8"/>
      <c r="B93" s="8"/>
      <c r="C93" s="9"/>
      <c r="D93" s="267"/>
      <c r="E93" s="267"/>
      <c r="F93" s="267"/>
      <c r="G93" s="267"/>
      <c r="H93" s="267"/>
    </row>
    <row r="94" spans="1:10" ht="15.75">
      <c r="A94" s="8"/>
      <c r="B94" s="8"/>
      <c r="C94" s="9"/>
      <c r="D94" s="33"/>
      <c r="E94" s="16"/>
      <c r="F94" s="19"/>
      <c r="G94" s="16"/>
      <c r="H94" s="32"/>
    </row>
    <row r="95" spans="1:10" ht="15">
      <c r="A95" s="10"/>
      <c r="B95" s="12"/>
      <c r="C95" s="12"/>
      <c r="D95" s="31"/>
      <c r="E95" s="16"/>
      <c r="F95" s="19"/>
      <c r="G95" s="16"/>
      <c r="H95" s="32"/>
    </row>
    <row r="96" spans="1:10" ht="15">
      <c r="A96" s="10"/>
      <c r="B96" s="12"/>
      <c r="C96" s="12"/>
      <c r="D96" s="31"/>
      <c r="E96" s="16"/>
      <c r="F96" s="19"/>
      <c r="G96" s="16"/>
      <c r="H96" s="32"/>
      <c r="J96" s="2"/>
    </row>
    <row r="97" spans="1:10" ht="15">
      <c r="A97" s="10"/>
      <c r="B97" s="10"/>
      <c r="C97" s="12"/>
      <c r="D97" s="33"/>
      <c r="E97" s="16"/>
      <c r="F97" s="19"/>
      <c r="G97" s="16"/>
      <c r="H97" s="32"/>
      <c r="J97" s="2"/>
    </row>
    <row r="98" spans="1:10" ht="15">
      <c r="A98" s="10"/>
      <c r="B98" s="12"/>
      <c r="C98" s="12"/>
      <c r="D98" s="31"/>
      <c r="E98" s="16"/>
      <c r="F98" s="19"/>
      <c r="G98" s="16"/>
      <c r="H98" s="32"/>
      <c r="J98" s="2"/>
    </row>
    <row r="99" spans="1:10" ht="15">
      <c r="A99" s="10"/>
      <c r="B99" s="10"/>
      <c r="C99" s="12"/>
      <c r="D99" s="33"/>
      <c r="E99" s="16"/>
      <c r="F99" s="19"/>
      <c r="G99" s="16"/>
      <c r="H99" s="32"/>
      <c r="J99" s="2"/>
    </row>
    <row r="100" spans="1:10" ht="15">
      <c r="A100" s="10"/>
      <c r="B100" s="12"/>
      <c r="C100" s="12"/>
      <c r="D100" s="21"/>
      <c r="E100" s="16"/>
      <c r="F100" s="19"/>
      <c r="G100" s="16"/>
      <c r="H100" s="32"/>
      <c r="J100" s="2"/>
    </row>
    <row r="101" spans="1:10" ht="15">
      <c r="A101" s="10"/>
      <c r="B101" s="10"/>
      <c r="C101" s="12"/>
      <c r="D101" s="31"/>
      <c r="E101" s="16"/>
      <c r="F101" s="19"/>
      <c r="G101" s="16"/>
      <c r="H101" s="32"/>
      <c r="J101" s="2"/>
    </row>
    <row r="102" spans="1:10" ht="15.75">
      <c r="A102" s="10"/>
      <c r="B102" s="12"/>
      <c r="C102" s="12"/>
      <c r="D102" s="8"/>
      <c r="E102" s="16"/>
      <c r="F102" s="19"/>
      <c r="G102" s="16"/>
      <c r="H102" s="32"/>
    </row>
    <row r="103" spans="1:10" ht="15">
      <c r="A103" s="10"/>
      <c r="B103" s="12"/>
      <c r="C103" s="12"/>
      <c r="D103" s="31"/>
      <c r="E103" s="16"/>
      <c r="F103" s="19"/>
      <c r="G103" s="16"/>
      <c r="H103" s="32"/>
    </row>
    <row r="104" spans="1:10" ht="15.75">
      <c r="A104" s="8"/>
      <c r="B104" s="8"/>
      <c r="C104" s="9"/>
      <c r="D104" s="8"/>
      <c r="E104" s="16"/>
      <c r="F104" s="19"/>
      <c r="G104" s="16"/>
      <c r="H104" s="32"/>
    </row>
    <row r="105" spans="1:10" ht="15">
      <c r="A105" s="10"/>
      <c r="B105" s="10"/>
      <c r="C105" s="12"/>
      <c r="D105" s="33"/>
      <c r="E105" s="16"/>
      <c r="F105" s="19"/>
      <c r="G105" s="16"/>
      <c r="H105" s="32"/>
    </row>
    <row r="106" spans="1:10" ht="15">
      <c r="A106" s="10"/>
      <c r="B106" s="12"/>
      <c r="C106" s="12"/>
      <c r="D106" s="21"/>
      <c r="E106" s="16"/>
      <c r="F106" s="19"/>
      <c r="G106" s="16"/>
      <c r="H106" s="32"/>
      <c r="J106" s="2"/>
    </row>
    <row r="107" spans="1:10" ht="15">
      <c r="A107" s="10"/>
      <c r="B107" s="12"/>
      <c r="C107" s="12"/>
      <c r="D107" s="31"/>
      <c r="E107" s="16"/>
      <c r="F107" s="19"/>
      <c r="G107" s="16"/>
      <c r="H107" s="32"/>
      <c r="J107" s="2"/>
    </row>
    <row r="108" spans="1:10" ht="15">
      <c r="A108" s="10"/>
      <c r="B108" s="12"/>
      <c r="C108" s="12"/>
      <c r="D108" s="21"/>
      <c r="E108" s="16"/>
      <c r="F108" s="19"/>
      <c r="G108" s="16"/>
      <c r="H108" s="32"/>
    </row>
    <row r="109" spans="1:10" ht="15">
      <c r="A109" s="10"/>
      <c r="B109" s="12"/>
      <c r="C109" s="12"/>
      <c r="D109" s="31"/>
      <c r="E109" s="16"/>
      <c r="F109" s="19"/>
      <c r="G109" s="16"/>
      <c r="H109" s="32"/>
    </row>
    <row r="110" spans="1:10" ht="15">
      <c r="A110" s="10"/>
      <c r="B110" s="12"/>
      <c r="C110" s="12"/>
      <c r="D110" s="31"/>
      <c r="E110" s="16"/>
      <c r="F110" s="19"/>
      <c r="G110" s="16"/>
      <c r="H110" s="32"/>
    </row>
    <row r="111" spans="1:10" ht="15">
      <c r="A111" s="10"/>
      <c r="B111" s="10"/>
      <c r="C111" s="12"/>
      <c r="D111" s="31"/>
      <c r="E111" s="16"/>
      <c r="F111" s="19"/>
      <c r="G111" s="16"/>
      <c r="H111" s="32"/>
    </row>
    <row r="112" spans="1:10" ht="15">
      <c r="A112" s="12"/>
      <c r="B112" s="12"/>
      <c r="C112" s="12"/>
      <c r="D112" s="33"/>
      <c r="E112" s="16"/>
      <c r="F112" s="19"/>
      <c r="G112" s="16"/>
      <c r="H112" s="32"/>
    </row>
    <row r="113" spans="1:10" ht="15">
      <c r="A113" s="12"/>
      <c r="B113" s="12"/>
      <c r="C113" s="12"/>
      <c r="D113" s="21"/>
      <c r="E113" s="16"/>
      <c r="F113" s="19"/>
      <c r="G113" s="16"/>
      <c r="H113" s="32"/>
    </row>
    <row r="114" spans="1:10" ht="15">
      <c r="A114" s="12"/>
      <c r="B114" s="12"/>
      <c r="C114" s="12"/>
      <c r="D114" s="33"/>
      <c r="E114" s="16"/>
      <c r="F114" s="19"/>
      <c r="G114" s="16"/>
      <c r="H114" s="32"/>
    </row>
    <row r="115" spans="1:10" ht="15">
      <c r="A115" s="10"/>
      <c r="B115" s="12"/>
      <c r="C115" s="12"/>
      <c r="D115" s="21"/>
      <c r="E115" s="16"/>
      <c r="F115" s="19"/>
      <c r="G115" s="16"/>
      <c r="H115" s="32"/>
      <c r="J115" s="2"/>
    </row>
    <row r="116" spans="1:10" ht="15">
      <c r="A116" s="10"/>
      <c r="B116" s="12"/>
      <c r="C116" s="12"/>
      <c r="D116" s="31"/>
      <c r="E116" s="16"/>
      <c r="F116" s="19"/>
      <c r="G116" s="16"/>
      <c r="H116" s="32"/>
      <c r="J116" s="2"/>
    </row>
    <row r="117" spans="1:10" ht="15">
      <c r="A117" s="10"/>
      <c r="B117" s="12"/>
      <c r="C117" s="12"/>
      <c r="D117" s="21"/>
      <c r="E117" s="16"/>
      <c r="F117" s="19"/>
      <c r="G117" s="16"/>
      <c r="H117" s="32"/>
    </row>
    <row r="118" spans="1:10" ht="15">
      <c r="A118" s="10"/>
      <c r="B118" s="12"/>
      <c r="C118" s="12"/>
      <c r="D118" s="33"/>
      <c r="E118" s="16"/>
      <c r="F118" s="19"/>
      <c r="G118" s="16"/>
      <c r="H118" s="32"/>
    </row>
    <row r="119" spans="1:10" ht="15">
      <c r="A119" s="12"/>
      <c r="B119" s="12"/>
      <c r="C119" s="12"/>
      <c r="D119" s="21"/>
      <c r="E119" s="16"/>
      <c r="F119" s="19"/>
      <c r="G119" s="16"/>
      <c r="H119" s="32"/>
    </row>
    <row r="120" spans="1:10" ht="15">
      <c r="A120" s="12"/>
      <c r="B120" s="12"/>
      <c r="C120" s="12"/>
      <c r="D120" s="21"/>
      <c r="E120" s="16"/>
      <c r="F120" s="19"/>
      <c r="G120" s="16"/>
      <c r="H120" s="32"/>
    </row>
    <row r="121" spans="1:10" ht="15">
      <c r="A121" s="12"/>
      <c r="B121" s="12"/>
      <c r="C121" s="12"/>
      <c r="D121" s="21"/>
      <c r="E121" s="16"/>
      <c r="F121" s="19"/>
      <c r="G121" s="16"/>
      <c r="H121" s="32"/>
      <c r="I121" s="2"/>
    </row>
    <row r="122" spans="1:10" ht="15.75">
      <c r="A122" s="9"/>
      <c r="B122" s="9"/>
      <c r="C122" s="9"/>
      <c r="D122" s="17"/>
      <c r="E122" s="18"/>
      <c r="F122" s="19"/>
      <c r="G122" s="18"/>
      <c r="H122" s="20"/>
    </row>
    <row r="123" spans="1:10" ht="15.75">
      <c r="A123" s="8"/>
      <c r="B123" s="8"/>
      <c r="C123" s="9"/>
      <c r="D123" s="34"/>
      <c r="E123" s="34"/>
      <c r="F123" s="34"/>
      <c r="G123" s="34"/>
      <c r="H123" s="34"/>
    </row>
    <row r="124" spans="1:10" ht="15">
      <c r="A124" s="10"/>
      <c r="B124" s="10"/>
      <c r="C124" s="12"/>
      <c r="D124" s="33"/>
      <c r="E124" s="16"/>
      <c r="F124" s="19"/>
      <c r="G124" s="16"/>
      <c r="H124" s="32"/>
    </row>
    <row r="125" spans="1:10" ht="15">
      <c r="A125" s="10"/>
      <c r="B125" s="12"/>
      <c r="C125" s="12"/>
      <c r="D125" s="31"/>
      <c r="E125" s="16"/>
      <c r="F125" s="19"/>
      <c r="G125" s="16"/>
      <c r="H125" s="32"/>
    </row>
    <row r="126" spans="1:10" ht="15">
      <c r="A126" s="10"/>
      <c r="B126" s="10"/>
      <c r="C126" s="12"/>
      <c r="D126" s="33"/>
      <c r="E126" s="16"/>
      <c r="F126" s="19"/>
      <c r="G126" s="16"/>
      <c r="H126" s="32"/>
    </row>
    <row r="127" spans="1:10" ht="15">
      <c r="A127" s="10"/>
      <c r="B127" s="12"/>
      <c r="C127" s="12"/>
      <c r="D127" s="31"/>
      <c r="E127" s="16"/>
      <c r="F127" s="19"/>
      <c r="G127" s="16"/>
      <c r="H127" s="32"/>
    </row>
    <row r="128" spans="1:10" ht="15">
      <c r="A128" s="10"/>
      <c r="B128" s="10"/>
      <c r="C128" s="12"/>
      <c r="D128" s="33"/>
      <c r="E128" s="16"/>
      <c r="F128" s="19"/>
      <c r="G128" s="16"/>
      <c r="H128" s="32"/>
    </row>
    <row r="129" spans="1:8" ht="15">
      <c r="A129" s="10"/>
      <c r="B129" s="10"/>
      <c r="C129" s="12"/>
      <c r="D129" s="31"/>
      <c r="E129" s="16"/>
      <c r="F129" s="19"/>
      <c r="G129" s="16"/>
      <c r="H129" s="32"/>
    </row>
    <row r="130" spans="1:8" ht="15">
      <c r="A130" s="10"/>
      <c r="B130" s="10"/>
      <c r="C130" s="12"/>
      <c r="D130" s="31"/>
      <c r="E130" s="16"/>
      <c r="F130" s="19"/>
      <c r="G130" s="16"/>
      <c r="H130" s="32"/>
    </row>
    <row r="131" spans="1:8" ht="15">
      <c r="A131" s="10"/>
      <c r="B131" s="10"/>
      <c r="C131" s="12"/>
      <c r="D131" s="31"/>
      <c r="E131" s="16"/>
      <c r="F131" s="19"/>
      <c r="G131" s="16"/>
      <c r="H131" s="32"/>
    </row>
    <row r="132" spans="1:8" ht="15.75">
      <c r="A132" s="9"/>
      <c r="B132" s="9"/>
      <c r="C132" s="9"/>
      <c r="D132" s="17"/>
      <c r="E132" s="18"/>
      <c r="F132" s="19"/>
      <c r="G132" s="18"/>
      <c r="H132" s="20"/>
    </row>
    <row r="133" spans="1:8" ht="15.75">
      <c r="A133" s="8"/>
      <c r="B133" s="8"/>
      <c r="C133" s="9"/>
      <c r="D133" s="34"/>
      <c r="E133" s="34"/>
      <c r="F133" s="34"/>
      <c r="G133" s="34"/>
      <c r="H133" s="34"/>
    </row>
    <row r="134" spans="1:8" ht="15">
      <c r="A134" s="10"/>
      <c r="B134" s="10"/>
      <c r="C134" s="19"/>
      <c r="D134" s="33"/>
      <c r="E134" s="16"/>
      <c r="F134" s="19"/>
      <c r="G134" s="16"/>
      <c r="H134" s="32"/>
    </row>
    <row r="135" spans="1:8" ht="15">
      <c r="A135" s="10"/>
      <c r="B135" s="12"/>
      <c r="C135" s="12"/>
      <c r="D135" s="21"/>
      <c r="E135" s="16"/>
      <c r="F135" s="19"/>
      <c r="G135" s="16"/>
      <c r="H135" s="32"/>
    </row>
    <row r="136" spans="1:8" ht="15">
      <c r="A136" s="10"/>
      <c r="B136" s="12"/>
      <c r="C136" s="12"/>
      <c r="D136" s="21"/>
      <c r="E136" s="16"/>
      <c r="F136" s="19"/>
      <c r="G136" s="16"/>
      <c r="H136" s="32"/>
    </row>
    <row r="137" spans="1:8" ht="15">
      <c r="A137" s="10"/>
      <c r="B137" s="12"/>
      <c r="C137" s="12"/>
      <c r="D137" s="21"/>
      <c r="E137" s="16"/>
      <c r="F137" s="19"/>
      <c r="G137" s="16"/>
      <c r="H137" s="32"/>
    </row>
    <row r="138" spans="1:8" ht="15">
      <c r="A138" s="10"/>
      <c r="B138" s="10"/>
      <c r="C138" s="19"/>
      <c r="D138" s="31"/>
      <c r="E138" s="16"/>
      <c r="F138" s="19"/>
      <c r="G138" s="16"/>
      <c r="H138" s="32"/>
    </row>
    <row r="139" spans="1:8" ht="15">
      <c r="A139" s="10"/>
      <c r="B139" s="10"/>
      <c r="C139" s="19"/>
      <c r="D139" s="31"/>
      <c r="E139" s="16"/>
      <c r="F139" s="19"/>
      <c r="G139" s="16"/>
      <c r="H139" s="32"/>
    </row>
    <row r="140" spans="1:8" ht="15">
      <c r="A140" s="10"/>
      <c r="B140" s="10"/>
      <c r="C140" s="19"/>
      <c r="D140" s="21"/>
      <c r="E140" s="16"/>
      <c r="F140" s="19"/>
      <c r="G140" s="16"/>
      <c r="H140" s="32"/>
    </row>
    <row r="141" spans="1:8" ht="15">
      <c r="A141" s="10"/>
      <c r="B141" s="10"/>
      <c r="C141" s="19"/>
      <c r="D141" s="21"/>
      <c r="E141" s="16"/>
      <c r="F141" s="19"/>
      <c r="G141" s="16"/>
      <c r="H141" s="32"/>
    </row>
    <row r="142" spans="1:8" ht="15">
      <c r="A142" s="10"/>
      <c r="B142" s="10"/>
      <c r="C142" s="19"/>
      <c r="D142" s="33"/>
      <c r="E142" s="16"/>
      <c r="F142" s="19"/>
      <c r="G142" s="16"/>
      <c r="H142" s="32"/>
    </row>
    <row r="143" spans="1:8" ht="15">
      <c r="A143" s="10"/>
      <c r="B143" s="10"/>
      <c r="C143" s="19"/>
      <c r="D143" s="21"/>
      <c r="E143" s="16"/>
      <c r="F143" s="19"/>
      <c r="G143" s="16"/>
      <c r="H143" s="32"/>
    </row>
    <row r="144" spans="1:8" ht="15">
      <c r="A144" s="10"/>
      <c r="B144" s="10"/>
      <c r="C144" s="19"/>
      <c r="D144" s="21"/>
      <c r="E144" s="16"/>
      <c r="F144" s="19"/>
      <c r="G144" s="16"/>
      <c r="H144" s="32"/>
    </row>
    <row r="145" spans="1:8" ht="15">
      <c r="A145" s="10"/>
      <c r="B145" s="10"/>
      <c r="C145" s="19"/>
      <c r="D145" s="33"/>
      <c r="E145" s="16"/>
      <c r="F145" s="19"/>
      <c r="G145" s="16"/>
      <c r="H145" s="32"/>
    </row>
    <row r="146" spans="1:8" ht="15">
      <c r="A146" s="10"/>
      <c r="B146" s="10"/>
      <c r="C146" s="19"/>
      <c r="D146" s="21"/>
      <c r="E146" s="16"/>
      <c r="F146" s="19"/>
      <c r="G146" s="16"/>
      <c r="H146" s="32"/>
    </row>
    <row r="147" spans="1:8" ht="15">
      <c r="A147" s="10"/>
      <c r="B147" s="10"/>
      <c r="C147" s="19"/>
      <c r="D147" s="21"/>
      <c r="E147" s="16"/>
      <c r="F147" s="19"/>
      <c r="G147" s="16"/>
      <c r="H147" s="32"/>
    </row>
    <row r="148" spans="1:8" ht="15">
      <c r="A148" s="10"/>
      <c r="B148" s="10"/>
      <c r="C148" s="19"/>
      <c r="D148" s="21"/>
      <c r="E148" s="16"/>
      <c r="F148" s="19"/>
      <c r="G148" s="16"/>
      <c r="H148" s="32"/>
    </row>
    <row r="149" spans="1:8" ht="15">
      <c r="A149" s="10"/>
      <c r="B149" s="10"/>
      <c r="C149" s="19"/>
      <c r="D149" s="21"/>
      <c r="E149" s="16"/>
      <c r="F149" s="19"/>
      <c r="G149" s="16"/>
      <c r="H149" s="32"/>
    </row>
    <row r="150" spans="1:8" ht="15">
      <c r="A150" s="10"/>
      <c r="B150" s="10"/>
      <c r="C150" s="19"/>
      <c r="D150" s="21"/>
      <c r="E150" s="16"/>
      <c r="F150" s="19"/>
      <c r="G150" s="16"/>
      <c r="H150" s="32"/>
    </row>
    <row r="151" spans="1:8" ht="15">
      <c r="A151" s="10"/>
      <c r="B151" s="10"/>
      <c r="C151" s="19"/>
      <c r="D151" s="21"/>
      <c r="E151" s="16"/>
      <c r="F151" s="19"/>
      <c r="G151" s="16"/>
      <c r="H151" s="32"/>
    </row>
    <row r="152" spans="1:8" ht="15">
      <c r="A152" s="10"/>
      <c r="B152" s="10"/>
      <c r="C152" s="19"/>
      <c r="D152" s="33"/>
      <c r="E152" s="16"/>
      <c r="F152" s="19"/>
      <c r="G152" s="16"/>
      <c r="H152" s="32"/>
    </row>
    <row r="153" spans="1:8" ht="15">
      <c r="A153" s="10"/>
      <c r="B153" s="10"/>
      <c r="C153" s="19"/>
      <c r="D153" s="21"/>
      <c r="E153" s="16"/>
      <c r="F153" s="19"/>
      <c r="G153" s="16"/>
      <c r="H153" s="32"/>
    </row>
    <row r="154" spans="1:8" ht="15">
      <c r="A154" s="10"/>
      <c r="B154" s="10"/>
      <c r="C154" s="19"/>
      <c r="D154" s="21"/>
      <c r="E154" s="16"/>
      <c r="F154" s="19"/>
      <c r="G154" s="16"/>
      <c r="H154" s="32"/>
    </row>
    <row r="155" spans="1:8" ht="15">
      <c r="A155" s="10"/>
      <c r="B155" s="10"/>
      <c r="C155" s="19"/>
      <c r="D155" s="21"/>
      <c r="E155" s="16"/>
      <c r="F155" s="19"/>
      <c r="G155" s="16"/>
      <c r="H155" s="32"/>
    </row>
    <row r="156" spans="1:8" ht="15.75">
      <c r="A156" s="9"/>
      <c r="B156" s="9"/>
      <c r="C156" s="9"/>
      <c r="D156" s="17"/>
      <c r="E156" s="18"/>
      <c r="F156" s="19"/>
      <c r="G156" s="18"/>
      <c r="H156" s="20"/>
    </row>
    <row r="157" spans="1:8" ht="15.75">
      <c r="A157" s="8"/>
      <c r="B157" s="8"/>
      <c r="C157" s="9"/>
      <c r="D157" s="267"/>
      <c r="E157" s="267"/>
      <c r="F157" s="267"/>
      <c r="G157" s="267"/>
      <c r="H157" s="267"/>
    </row>
    <row r="158" spans="1:8" ht="15">
      <c r="A158" s="10"/>
      <c r="B158" s="10"/>
      <c r="C158" s="19"/>
      <c r="D158" s="33"/>
      <c r="E158" s="16"/>
      <c r="F158" s="19"/>
      <c r="G158" s="16"/>
      <c r="H158" s="32"/>
    </row>
    <row r="159" spans="1:8" ht="15">
      <c r="A159" s="10"/>
      <c r="B159" s="12"/>
      <c r="C159" s="12"/>
      <c r="D159" s="21"/>
      <c r="E159" s="16"/>
      <c r="F159" s="19"/>
      <c r="G159" s="16"/>
      <c r="H159" s="32"/>
    </row>
    <row r="160" spans="1:8" ht="15">
      <c r="A160" s="10"/>
      <c r="B160" s="12"/>
      <c r="C160" s="12"/>
      <c r="D160" s="21"/>
      <c r="E160" s="16"/>
      <c r="F160" s="19"/>
      <c r="G160" s="16"/>
      <c r="H160" s="32"/>
    </row>
    <row r="161" spans="1:8" ht="15">
      <c r="A161" s="10"/>
      <c r="B161" s="12"/>
      <c r="C161" s="12"/>
      <c r="D161" s="21"/>
      <c r="E161" s="16"/>
      <c r="F161" s="19"/>
      <c r="G161" s="16"/>
      <c r="H161" s="32"/>
    </row>
    <row r="162" spans="1:8" ht="15">
      <c r="A162" s="10"/>
      <c r="B162" s="12"/>
      <c r="C162" s="12"/>
      <c r="D162" s="21"/>
      <c r="E162" s="16"/>
      <c r="F162" s="19"/>
      <c r="G162" s="16"/>
      <c r="H162" s="32"/>
    </row>
    <row r="163" spans="1:8" ht="15">
      <c r="A163" s="10"/>
      <c r="B163" s="12"/>
      <c r="C163" s="12"/>
      <c r="D163" s="21"/>
      <c r="E163" s="16"/>
      <c r="F163" s="19"/>
      <c r="G163" s="16"/>
      <c r="H163" s="32"/>
    </row>
    <row r="164" spans="1:8" ht="15">
      <c r="A164" s="10"/>
      <c r="B164" s="12"/>
      <c r="C164" s="12"/>
      <c r="D164" s="21"/>
      <c r="E164" s="16"/>
      <c r="F164" s="19"/>
      <c r="G164" s="16"/>
      <c r="H164" s="32"/>
    </row>
    <row r="165" spans="1:8" ht="15">
      <c r="A165" s="10"/>
      <c r="B165" s="10"/>
      <c r="C165" s="12"/>
      <c r="D165" s="33"/>
      <c r="E165" s="16"/>
      <c r="F165" s="19"/>
      <c r="G165" s="16"/>
      <c r="H165" s="32"/>
    </row>
    <row r="166" spans="1:8" ht="15">
      <c r="A166" s="10"/>
      <c r="B166" s="12"/>
      <c r="C166" s="12"/>
      <c r="D166" s="21"/>
      <c r="E166" s="16"/>
      <c r="F166" s="19"/>
      <c r="G166" s="16"/>
      <c r="H166" s="32"/>
    </row>
    <row r="167" spans="1:8" ht="15">
      <c r="A167" s="10"/>
      <c r="B167" s="12"/>
      <c r="C167" s="12"/>
      <c r="D167" s="21"/>
      <c r="E167" s="16"/>
      <c r="F167" s="19"/>
      <c r="G167" s="16"/>
      <c r="H167" s="32"/>
    </row>
    <row r="168" spans="1:8" ht="15">
      <c r="A168" s="10"/>
      <c r="B168" s="12"/>
      <c r="C168" s="12"/>
      <c r="D168" s="21"/>
      <c r="E168" s="16"/>
      <c r="F168" s="19"/>
      <c r="G168" s="16"/>
      <c r="H168" s="32"/>
    </row>
    <row r="169" spans="1:8" ht="15">
      <c r="A169" s="10"/>
      <c r="B169" s="10"/>
      <c r="C169" s="12"/>
      <c r="D169" s="21"/>
      <c r="E169" s="16"/>
      <c r="F169" s="19"/>
      <c r="G169" s="16"/>
      <c r="H169" s="32"/>
    </row>
    <row r="170" spans="1:8" ht="15">
      <c r="A170" s="10"/>
      <c r="B170" s="10"/>
      <c r="C170" s="12"/>
      <c r="D170" s="21"/>
      <c r="E170" s="16"/>
      <c r="F170" s="19"/>
      <c r="G170" s="16"/>
      <c r="H170" s="32"/>
    </row>
    <row r="171" spans="1:8" ht="15">
      <c r="A171" s="10"/>
      <c r="B171" s="10"/>
      <c r="C171" s="12"/>
      <c r="D171" s="31"/>
      <c r="E171" s="16"/>
      <c r="F171" s="19"/>
      <c r="G171" s="16"/>
      <c r="H171" s="32"/>
    </row>
    <row r="172" spans="1:8" ht="15">
      <c r="A172" s="10"/>
      <c r="B172" s="10"/>
      <c r="C172" s="12"/>
      <c r="D172" s="21"/>
      <c r="E172" s="16"/>
      <c r="F172" s="19"/>
      <c r="G172" s="16"/>
      <c r="H172" s="32"/>
    </row>
    <row r="173" spans="1:8" ht="15">
      <c r="A173" s="10"/>
      <c r="B173" s="10"/>
      <c r="C173" s="19"/>
      <c r="D173" s="21"/>
      <c r="E173" s="16"/>
      <c r="F173" s="19"/>
      <c r="G173" s="16"/>
      <c r="H173" s="32"/>
    </row>
    <row r="174" spans="1:8" ht="15">
      <c r="A174" s="10"/>
      <c r="B174" s="12"/>
      <c r="C174" s="19"/>
      <c r="D174" s="31"/>
      <c r="E174" s="16"/>
      <c r="F174" s="19"/>
      <c r="G174" s="16"/>
      <c r="H174" s="32"/>
    </row>
    <row r="175" spans="1:8" ht="15">
      <c r="A175" s="10"/>
      <c r="B175" s="10"/>
      <c r="C175" s="19"/>
      <c r="D175" s="21"/>
      <c r="E175" s="16"/>
      <c r="F175" s="19"/>
      <c r="G175" s="16"/>
      <c r="H175" s="32"/>
    </row>
    <row r="176" spans="1:8" ht="15">
      <c r="A176" s="10"/>
      <c r="B176" s="10"/>
      <c r="C176" s="19"/>
      <c r="D176" s="21"/>
      <c r="E176" s="16"/>
      <c r="F176" s="19"/>
      <c r="G176" s="16"/>
      <c r="H176" s="32"/>
    </row>
    <row r="177" spans="1:8" ht="15">
      <c r="A177" s="10"/>
      <c r="B177" s="10"/>
      <c r="C177" s="19"/>
      <c r="D177" s="21"/>
      <c r="E177" s="16"/>
      <c r="F177" s="19"/>
      <c r="G177" s="16"/>
      <c r="H177" s="32"/>
    </row>
    <row r="178" spans="1:8" ht="15">
      <c r="A178" s="10"/>
      <c r="B178" s="10"/>
      <c r="C178" s="19"/>
      <c r="D178" s="21"/>
      <c r="E178" s="16"/>
      <c r="F178" s="19"/>
      <c r="G178" s="16"/>
      <c r="H178" s="32"/>
    </row>
    <row r="179" spans="1:8" ht="15">
      <c r="A179" s="10"/>
      <c r="B179" s="10"/>
      <c r="C179" s="19"/>
      <c r="D179" s="21"/>
      <c r="E179" s="16"/>
      <c r="F179" s="19"/>
      <c r="G179" s="16"/>
      <c r="H179" s="32"/>
    </row>
    <row r="180" spans="1:8" ht="15">
      <c r="A180" s="10"/>
      <c r="B180" s="10"/>
      <c r="C180" s="19"/>
      <c r="D180" s="31"/>
      <c r="E180" s="16"/>
      <c r="F180" s="19"/>
      <c r="G180" s="16"/>
      <c r="H180" s="32"/>
    </row>
    <row r="181" spans="1:8" ht="15">
      <c r="A181" s="10"/>
      <c r="B181" s="10"/>
      <c r="C181" s="19"/>
      <c r="D181" s="21"/>
      <c r="E181" s="16"/>
      <c r="F181" s="19"/>
      <c r="G181" s="16"/>
      <c r="H181" s="32"/>
    </row>
    <row r="182" spans="1:8" ht="15">
      <c r="A182" s="10"/>
      <c r="B182" s="10"/>
      <c r="C182" s="19"/>
      <c r="D182" s="31"/>
      <c r="E182" s="16"/>
      <c r="F182" s="19"/>
      <c r="G182" s="16"/>
      <c r="H182" s="32"/>
    </row>
    <row r="183" spans="1:8" ht="15">
      <c r="A183" s="10"/>
      <c r="B183" s="10"/>
      <c r="C183" s="19"/>
      <c r="D183" s="21"/>
      <c r="E183" s="16"/>
      <c r="F183" s="19"/>
      <c r="G183" s="16"/>
      <c r="H183" s="32"/>
    </row>
    <row r="184" spans="1:8" ht="15">
      <c r="A184" s="10"/>
      <c r="B184" s="10"/>
      <c r="C184" s="19"/>
      <c r="D184" s="31"/>
      <c r="E184" s="16"/>
      <c r="F184" s="19"/>
      <c r="G184" s="16"/>
      <c r="H184" s="32"/>
    </row>
    <row r="185" spans="1:8" ht="15">
      <c r="A185" s="10"/>
      <c r="B185" s="10"/>
      <c r="C185" s="19"/>
      <c r="D185" s="21"/>
      <c r="E185" s="16"/>
      <c r="F185" s="19"/>
      <c r="G185" s="16"/>
      <c r="H185" s="32"/>
    </row>
    <row r="186" spans="1:8" ht="15">
      <c r="A186" s="10"/>
      <c r="B186" s="10"/>
      <c r="C186" s="19"/>
      <c r="D186" s="21"/>
      <c r="E186" s="16"/>
      <c r="F186" s="19"/>
      <c r="G186" s="16"/>
      <c r="H186" s="32"/>
    </row>
    <row r="187" spans="1:8" ht="15">
      <c r="A187" s="10"/>
      <c r="B187" s="10"/>
      <c r="C187" s="19"/>
      <c r="D187" s="21"/>
      <c r="E187" s="16"/>
      <c r="F187" s="19"/>
      <c r="G187" s="16"/>
      <c r="H187" s="32"/>
    </row>
    <row r="188" spans="1:8" ht="15">
      <c r="A188" s="10"/>
      <c r="B188" s="10"/>
      <c r="C188" s="19"/>
      <c r="D188" s="21"/>
      <c r="E188" s="16"/>
      <c r="F188" s="19"/>
      <c r="G188" s="16"/>
      <c r="H188" s="32"/>
    </row>
    <row r="189" spans="1:8" ht="15">
      <c r="A189" s="10"/>
      <c r="B189" s="10"/>
      <c r="C189" s="12"/>
      <c r="D189" s="33"/>
      <c r="E189" s="16"/>
      <c r="F189" s="19"/>
      <c r="G189" s="16"/>
      <c r="H189" s="32"/>
    </row>
    <row r="190" spans="1:8" ht="15">
      <c r="A190" s="10"/>
      <c r="B190" s="12"/>
      <c r="C190" s="12"/>
      <c r="D190" s="21"/>
      <c r="E190" s="16"/>
      <c r="F190" s="19"/>
      <c r="G190" s="16"/>
      <c r="H190" s="32"/>
    </row>
    <row r="191" spans="1:8" ht="15">
      <c r="A191" s="10"/>
      <c r="B191" s="12"/>
      <c r="C191" s="12"/>
      <c r="D191" s="21"/>
      <c r="E191" s="16"/>
      <c r="F191" s="19"/>
      <c r="G191" s="16"/>
      <c r="H191" s="32"/>
    </row>
    <row r="192" spans="1:8" ht="15">
      <c r="A192" s="10"/>
      <c r="B192" s="12"/>
      <c r="C192" s="12"/>
      <c r="D192" s="21"/>
      <c r="E192" s="16"/>
      <c r="F192" s="19"/>
      <c r="G192" s="16"/>
      <c r="H192" s="32"/>
    </row>
    <row r="193" spans="1:11" ht="15.75">
      <c r="A193" s="9"/>
      <c r="B193" s="9"/>
      <c r="C193" s="9"/>
      <c r="D193" s="17"/>
      <c r="E193" s="18"/>
      <c r="F193" s="19"/>
      <c r="G193" s="18"/>
      <c r="H193" s="20"/>
    </row>
    <row r="194" spans="1:11" ht="15.75">
      <c r="A194" s="8"/>
      <c r="B194" s="8"/>
      <c r="C194" s="9"/>
      <c r="D194" s="267"/>
      <c r="E194" s="267"/>
      <c r="F194" s="267"/>
      <c r="G194" s="267"/>
      <c r="H194" s="267"/>
    </row>
    <row r="195" spans="1:11" ht="15.75">
      <c r="A195" s="8"/>
      <c r="B195" s="8"/>
      <c r="C195" s="12"/>
      <c r="D195" s="33"/>
      <c r="E195" s="16"/>
      <c r="F195" s="19"/>
      <c r="G195" s="16"/>
      <c r="H195" s="32"/>
    </row>
    <row r="196" spans="1:11" ht="15">
      <c r="A196" s="10"/>
      <c r="B196" s="10"/>
      <c r="C196" s="12"/>
      <c r="D196" s="21"/>
      <c r="E196" s="16"/>
      <c r="F196" s="19"/>
      <c r="G196" s="16"/>
      <c r="H196" s="32"/>
    </row>
    <row r="197" spans="1:11" ht="15">
      <c r="A197" s="10"/>
      <c r="B197" s="10"/>
      <c r="C197" s="12"/>
      <c r="D197" s="21"/>
      <c r="E197" s="16"/>
      <c r="F197" s="19"/>
      <c r="G197" s="16"/>
      <c r="H197" s="32"/>
    </row>
    <row r="198" spans="1:11" ht="15">
      <c r="A198" s="10"/>
      <c r="B198" s="10"/>
      <c r="C198" s="12"/>
      <c r="D198" s="21"/>
      <c r="E198" s="16"/>
      <c r="F198" s="19"/>
      <c r="G198" s="16"/>
      <c r="H198" s="32"/>
    </row>
    <row r="199" spans="1:11" ht="15">
      <c r="A199" s="10"/>
      <c r="B199" s="10"/>
      <c r="C199" s="12"/>
      <c r="D199" s="21"/>
      <c r="E199" s="16"/>
      <c r="F199" s="19"/>
      <c r="G199" s="16"/>
      <c r="H199" s="32"/>
    </row>
    <row r="200" spans="1:11" ht="15">
      <c r="A200" s="10"/>
      <c r="B200" s="10"/>
      <c r="C200" s="12"/>
      <c r="D200" s="33"/>
      <c r="E200" s="16"/>
      <c r="F200" s="19"/>
      <c r="G200" s="16"/>
      <c r="H200" s="32"/>
    </row>
    <row r="201" spans="1:11" ht="15">
      <c r="A201" s="10"/>
      <c r="B201" s="10"/>
      <c r="C201" s="12"/>
      <c r="D201" s="21"/>
      <c r="E201" s="16"/>
      <c r="F201" s="19"/>
      <c r="G201" s="16"/>
      <c r="H201" s="32"/>
      <c r="K201" s="2"/>
    </row>
    <row r="202" spans="1:11" ht="15">
      <c r="A202" s="10"/>
      <c r="B202" s="10"/>
      <c r="C202" s="12"/>
      <c r="D202" s="21"/>
      <c r="E202" s="16"/>
      <c r="F202" s="19"/>
      <c r="G202" s="16"/>
      <c r="H202" s="32"/>
    </row>
    <row r="203" spans="1:11" ht="15">
      <c r="A203" s="10"/>
      <c r="B203" s="10"/>
      <c r="C203" s="12"/>
      <c r="D203" s="33"/>
      <c r="E203" s="16"/>
      <c r="F203" s="19"/>
      <c r="G203" s="16"/>
      <c r="H203" s="32"/>
    </row>
    <row r="204" spans="1:11" ht="15">
      <c r="A204" s="10"/>
      <c r="B204" s="10"/>
      <c r="C204" s="12"/>
      <c r="D204" s="21"/>
      <c r="E204" s="16"/>
      <c r="F204" s="19"/>
      <c r="G204" s="16"/>
      <c r="H204" s="32"/>
    </row>
    <row r="205" spans="1:11" ht="15">
      <c r="A205" s="10"/>
      <c r="B205" s="10"/>
      <c r="C205" s="12"/>
      <c r="D205" s="21"/>
      <c r="E205" s="16"/>
      <c r="F205" s="19"/>
      <c r="G205" s="16"/>
      <c r="H205" s="32"/>
    </row>
    <row r="206" spans="1:11" ht="15">
      <c r="A206" s="10"/>
      <c r="B206" s="10"/>
      <c r="C206" s="12"/>
      <c r="D206" s="21"/>
      <c r="E206" s="16"/>
      <c r="F206" s="19"/>
      <c r="G206" s="16"/>
      <c r="H206" s="32"/>
    </row>
    <row r="207" spans="1:11" ht="15">
      <c r="A207" s="10"/>
      <c r="B207" s="10"/>
      <c r="C207" s="12"/>
      <c r="D207" s="21"/>
      <c r="E207" s="16"/>
      <c r="F207" s="19"/>
      <c r="G207" s="16"/>
      <c r="H207" s="32"/>
    </row>
    <row r="208" spans="1:11" ht="15">
      <c r="A208" s="10"/>
      <c r="B208" s="10"/>
      <c r="C208" s="19"/>
      <c r="D208" s="33"/>
      <c r="E208" s="16"/>
      <c r="F208" s="19"/>
      <c r="G208" s="16"/>
      <c r="H208" s="32"/>
    </row>
    <row r="209" spans="1:8" ht="15">
      <c r="A209" s="10"/>
      <c r="B209" s="10"/>
      <c r="C209" s="12"/>
      <c r="D209" s="21"/>
      <c r="E209" s="16"/>
      <c r="F209" s="19"/>
      <c r="G209" s="16"/>
      <c r="H209" s="32"/>
    </row>
    <row r="210" spans="1:8" ht="15">
      <c r="A210" s="10"/>
      <c r="B210" s="10"/>
      <c r="C210" s="12"/>
      <c r="D210" s="21"/>
      <c r="E210" s="16"/>
      <c r="F210" s="19"/>
      <c r="G210" s="16"/>
      <c r="H210" s="32"/>
    </row>
    <row r="211" spans="1:8" ht="15">
      <c r="A211" s="10"/>
      <c r="B211" s="10"/>
      <c r="C211" s="12"/>
      <c r="D211" s="21"/>
      <c r="E211" s="16"/>
      <c r="F211" s="19"/>
      <c r="G211" s="16"/>
      <c r="H211" s="32"/>
    </row>
    <row r="212" spans="1:8" ht="15">
      <c r="A212" s="10"/>
      <c r="B212" s="10"/>
      <c r="C212" s="19"/>
      <c r="D212" s="33"/>
      <c r="E212" s="16"/>
      <c r="F212" s="19"/>
      <c r="G212" s="16"/>
      <c r="H212" s="32"/>
    </row>
    <row r="213" spans="1:8" ht="15">
      <c r="A213" s="10"/>
      <c r="B213" s="10"/>
      <c r="C213" s="19"/>
      <c r="D213" s="21"/>
      <c r="E213" s="16"/>
      <c r="F213" s="19"/>
      <c r="G213" s="16"/>
      <c r="H213" s="32"/>
    </row>
    <row r="214" spans="1:8" ht="15">
      <c r="A214" s="10"/>
      <c r="B214" s="10"/>
      <c r="C214" s="19"/>
      <c r="D214" s="21"/>
      <c r="E214" s="16"/>
      <c r="F214" s="19"/>
      <c r="G214" s="16"/>
      <c r="H214" s="32"/>
    </row>
    <row r="215" spans="1:8" ht="15">
      <c r="A215" s="10"/>
      <c r="B215" s="10"/>
      <c r="C215" s="19"/>
      <c r="D215" s="21"/>
      <c r="E215" s="16"/>
      <c r="F215" s="19"/>
      <c r="G215" s="16"/>
      <c r="H215" s="32"/>
    </row>
    <row r="216" spans="1:8" ht="15">
      <c r="A216" s="10"/>
      <c r="B216" s="10"/>
      <c r="C216" s="19"/>
      <c r="D216" s="21"/>
      <c r="E216" s="16"/>
      <c r="F216" s="19"/>
      <c r="G216" s="16"/>
      <c r="H216" s="32"/>
    </row>
    <row r="217" spans="1:8" ht="15">
      <c r="A217" s="10"/>
      <c r="B217" s="10"/>
      <c r="C217" s="19"/>
      <c r="D217" s="21"/>
      <c r="E217" s="16"/>
      <c r="F217" s="19"/>
      <c r="G217" s="16"/>
      <c r="H217" s="32"/>
    </row>
    <row r="218" spans="1:8" ht="15">
      <c r="A218" s="10"/>
      <c r="B218" s="10"/>
      <c r="C218" s="19"/>
      <c r="D218" s="33"/>
      <c r="E218" s="16"/>
      <c r="F218" s="19"/>
      <c r="G218" s="16"/>
      <c r="H218" s="32"/>
    </row>
    <row r="219" spans="1:8" ht="15">
      <c r="A219" s="10"/>
      <c r="B219" s="10"/>
      <c r="C219" s="19"/>
      <c r="D219" s="21"/>
      <c r="E219" s="16"/>
      <c r="F219" s="19"/>
      <c r="G219" s="16"/>
      <c r="H219" s="32"/>
    </row>
    <row r="220" spans="1:8" ht="15">
      <c r="A220" s="10"/>
      <c r="B220" s="10"/>
      <c r="C220" s="19"/>
      <c r="D220" s="21"/>
      <c r="E220" s="16"/>
      <c r="F220" s="19"/>
      <c r="G220" s="16"/>
      <c r="H220" s="32"/>
    </row>
    <row r="221" spans="1:8" ht="15">
      <c r="A221" s="10"/>
      <c r="B221" s="10"/>
      <c r="C221" s="19"/>
      <c r="D221" s="21"/>
      <c r="E221" s="16"/>
      <c r="F221" s="19"/>
      <c r="G221" s="16"/>
      <c r="H221" s="32"/>
    </row>
    <row r="222" spans="1:8" ht="15">
      <c r="A222" s="10"/>
      <c r="B222" s="10"/>
      <c r="C222" s="19"/>
      <c r="D222" s="31"/>
      <c r="E222" s="16"/>
      <c r="F222" s="19"/>
      <c r="G222" s="16"/>
      <c r="H222" s="32"/>
    </row>
    <row r="223" spans="1:8" ht="15">
      <c r="A223" s="10"/>
      <c r="B223" s="10"/>
      <c r="C223" s="19"/>
      <c r="D223" s="33"/>
      <c r="E223" s="16"/>
      <c r="F223" s="19"/>
      <c r="G223" s="16"/>
      <c r="H223" s="32"/>
    </row>
    <row r="224" spans="1:8" ht="15">
      <c r="A224" s="10"/>
      <c r="B224" s="10"/>
      <c r="C224" s="19"/>
      <c r="D224" s="21"/>
      <c r="E224" s="16"/>
      <c r="F224" s="19"/>
      <c r="G224" s="16"/>
      <c r="H224" s="32"/>
    </row>
    <row r="225" spans="1:8" ht="15">
      <c r="A225" s="10"/>
      <c r="B225" s="10"/>
      <c r="C225" s="19"/>
      <c r="D225" s="21"/>
      <c r="E225" s="16"/>
      <c r="F225" s="19"/>
      <c r="G225" s="16"/>
      <c r="H225" s="32"/>
    </row>
    <row r="226" spans="1:8" ht="15">
      <c r="A226" s="10"/>
      <c r="B226" s="10"/>
      <c r="C226" s="19"/>
      <c r="D226" s="21"/>
      <c r="E226" s="16"/>
      <c r="F226" s="19"/>
      <c r="G226" s="16"/>
      <c r="H226" s="32"/>
    </row>
    <row r="227" spans="1:8" ht="15.75">
      <c r="A227" s="9"/>
      <c r="B227" s="9"/>
      <c r="C227" s="9"/>
      <c r="D227" s="17"/>
      <c r="E227" s="18"/>
      <c r="F227" s="19"/>
      <c r="G227" s="18"/>
      <c r="H227" s="20"/>
    </row>
    <row r="228" spans="1:8" ht="15.75">
      <c r="A228" s="8"/>
      <c r="B228" s="8"/>
      <c r="C228" s="9"/>
      <c r="D228" s="34"/>
      <c r="E228" s="34"/>
      <c r="F228" s="34"/>
      <c r="G228" s="34"/>
      <c r="H228" s="34"/>
    </row>
    <row r="229" spans="1:8" ht="15.75">
      <c r="A229" s="8"/>
      <c r="B229" s="8"/>
      <c r="C229" s="9"/>
      <c r="D229" s="33"/>
      <c r="E229" s="16"/>
      <c r="F229" s="19"/>
      <c r="G229" s="16"/>
      <c r="H229" s="32"/>
    </row>
    <row r="230" spans="1:8" ht="15">
      <c r="A230" s="10"/>
      <c r="B230" s="10"/>
      <c r="C230" s="19"/>
      <c r="D230" s="31"/>
      <c r="E230" s="16"/>
      <c r="F230" s="19"/>
      <c r="G230" s="16"/>
      <c r="H230" s="32"/>
    </row>
    <row r="231" spans="1:8" ht="15">
      <c r="A231" s="10"/>
      <c r="B231" s="10"/>
      <c r="C231" s="19"/>
      <c r="D231" s="31"/>
      <c r="E231" s="16"/>
      <c r="F231" s="19"/>
      <c r="G231" s="16"/>
      <c r="H231" s="32"/>
    </row>
    <row r="232" spans="1:8" ht="15">
      <c r="A232" s="10"/>
      <c r="B232" s="10"/>
      <c r="C232" s="19"/>
      <c r="D232" s="31"/>
      <c r="E232" s="16"/>
      <c r="F232" s="19"/>
      <c r="G232" s="16"/>
      <c r="H232" s="32"/>
    </row>
    <row r="233" spans="1:8" ht="15">
      <c r="A233" s="10"/>
      <c r="B233" s="10"/>
      <c r="C233" s="19"/>
      <c r="D233" s="33"/>
      <c r="E233" s="16"/>
      <c r="F233" s="19"/>
      <c r="G233" s="16"/>
      <c r="H233" s="32"/>
    </row>
    <row r="234" spans="1:8" ht="15">
      <c r="A234" s="10"/>
      <c r="B234" s="10"/>
      <c r="C234" s="19"/>
      <c r="D234" s="31"/>
      <c r="E234" s="16"/>
      <c r="F234" s="19"/>
      <c r="G234" s="16"/>
      <c r="H234" s="32"/>
    </row>
    <row r="235" spans="1:8" ht="15">
      <c r="A235" s="10"/>
      <c r="B235" s="10"/>
      <c r="C235" s="19"/>
      <c r="D235" s="31"/>
      <c r="E235" s="16"/>
      <c r="F235" s="19"/>
      <c r="G235" s="16"/>
      <c r="H235" s="32"/>
    </row>
    <row r="236" spans="1:8" ht="15">
      <c r="A236" s="10"/>
      <c r="B236" s="10"/>
      <c r="C236" s="19"/>
      <c r="D236" s="31"/>
      <c r="E236" s="16"/>
      <c r="F236" s="19"/>
      <c r="G236" s="16"/>
      <c r="H236" s="32"/>
    </row>
    <row r="237" spans="1:8" ht="15">
      <c r="A237" s="10"/>
      <c r="B237" s="10"/>
      <c r="C237" s="19"/>
      <c r="D237" s="31"/>
      <c r="E237" s="16"/>
      <c r="F237" s="19"/>
      <c r="G237" s="16"/>
      <c r="H237" s="32"/>
    </row>
    <row r="238" spans="1:8" ht="15">
      <c r="A238" s="10"/>
      <c r="B238" s="10"/>
      <c r="C238" s="19"/>
      <c r="D238" s="31"/>
      <c r="E238" s="16"/>
      <c r="F238" s="19"/>
      <c r="G238" s="16"/>
      <c r="H238" s="32"/>
    </row>
    <row r="239" spans="1:8" ht="15">
      <c r="A239" s="10"/>
      <c r="B239" s="10"/>
      <c r="C239" s="19"/>
      <c r="D239" s="31"/>
      <c r="E239" s="16"/>
      <c r="F239" s="19"/>
      <c r="G239" s="16"/>
      <c r="H239" s="32"/>
    </row>
    <row r="240" spans="1:8" ht="15">
      <c r="A240" s="10"/>
      <c r="B240" s="10"/>
      <c r="C240" s="19"/>
      <c r="D240" s="31"/>
      <c r="E240" s="16"/>
      <c r="F240" s="19"/>
      <c r="G240" s="16"/>
      <c r="H240" s="32"/>
    </row>
    <row r="241" spans="1:11" ht="15">
      <c r="A241" s="10"/>
      <c r="B241" s="10"/>
      <c r="C241" s="19"/>
      <c r="D241" s="31"/>
      <c r="E241" s="16"/>
      <c r="F241" s="19"/>
      <c r="G241" s="16"/>
      <c r="H241" s="32"/>
    </row>
    <row r="242" spans="1:11" ht="15">
      <c r="A242" s="10"/>
      <c r="B242" s="10"/>
      <c r="C242" s="19"/>
      <c r="D242" s="31"/>
      <c r="E242" s="16"/>
      <c r="F242" s="19"/>
      <c r="G242" s="16"/>
      <c r="H242" s="32"/>
    </row>
    <row r="243" spans="1:11" ht="15">
      <c r="A243" s="10"/>
      <c r="B243" s="10"/>
      <c r="C243" s="19"/>
      <c r="D243" s="31"/>
      <c r="E243" s="16"/>
      <c r="F243" s="19"/>
      <c r="G243" s="16"/>
      <c r="H243" s="32"/>
    </row>
    <row r="244" spans="1:11" ht="15">
      <c r="A244" s="10"/>
      <c r="B244" s="10"/>
      <c r="C244" s="19"/>
      <c r="D244" s="33"/>
      <c r="E244" s="16"/>
      <c r="F244" s="19"/>
      <c r="G244" s="16"/>
      <c r="H244" s="32"/>
    </row>
    <row r="245" spans="1:11" ht="15">
      <c r="A245" s="10"/>
      <c r="B245" s="10"/>
      <c r="C245" s="19"/>
      <c r="D245" s="35"/>
      <c r="E245" s="16"/>
      <c r="F245" s="19"/>
      <c r="G245" s="16"/>
      <c r="H245" s="32"/>
    </row>
    <row r="246" spans="1:11" ht="15">
      <c r="A246" s="10"/>
      <c r="B246" s="10"/>
      <c r="C246" s="19"/>
      <c r="D246" s="35"/>
      <c r="E246" s="16"/>
      <c r="F246" s="19"/>
      <c r="G246" s="16"/>
      <c r="H246" s="32"/>
    </row>
    <row r="247" spans="1:11" ht="15.75">
      <c r="A247" s="9"/>
      <c r="B247" s="9"/>
      <c r="C247" s="9"/>
      <c r="D247" s="17"/>
      <c r="E247" s="18"/>
      <c r="F247" s="19"/>
      <c r="G247" s="18"/>
      <c r="H247" s="20"/>
    </row>
    <row r="248" spans="1:11" ht="15.75">
      <c r="A248" s="8"/>
      <c r="B248" s="8"/>
      <c r="C248" s="9"/>
      <c r="D248" s="34"/>
      <c r="E248" s="34"/>
      <c r="F248" s="34"/>
      <c r="G248" s="34"/>
      <c r="H248" s="34"/>
    </row>
    <row r="249" spans="1:11" ht="15">
      <c r="A249" s="10"/>
      <c r="B249" s="12"/>
      <c r="C249" s="12"/>
      <c r="D249" s="21"/>
      <c r="E249" s="16"/>
      <c r="F249" s="19"/>
      <c r="G249" s="16"/>
      <c r="H249" s="32"/>
    </row>
    <row r="250" spans="1:11" ht="15">
      <c r="A250" s="10"/>
      <c r="B250" s="12"/>
      <c r="C250" s="12"/>
      <c r="D250" s="21"/>
      <c r="E250" s="16"/>
      <c r="F250" s="19"/>
      <c r="G250" s="16"/>
      <c r="H250" s="32"/>
      <c r="J250" s="2"/>
      <c r="K250" s="5"/>
    </row>
    <row r="251" spans="1:11" ht="15">
      <c r="A251" s="10"/>
      <c r="B251" s="12"/>
      <c r="C251" s="12"/>
      <c r="D251" s="21"/>
      <c r="E251" s="16"/>
      <c r="F251" s="19"/>
      <c r="G251" s="16"/>
      <c r="H251" s="32"/>
    </row>
    <row r="252" spans="1:11" ht="15.75">
      <c r="A252" s="9"/>
      <c r="B252" s="9"/>
      <c r="C252" s="9"/>
      <c r="D252" s="17"/>
      <c r="E252" s="18"/>
      <c r="F252" s="19"/>
      <c r="G252" s="18"/>
      <c r="H252" s="20"/>
    </row>
    <row r="253" spans="1:11" ht="15.75">
      <c r="A253" s="8"/>
      <c r="B253" s="8"/>
      <c r="C253" s="9"/>
      <c r="D253" s="34"/>
      <c r="E253" s="34"/>
      <c r="F253" s="34"/>
      <c r="G253" s="34"/>
      <c r="H253" s="34"/>
    </row>
    <row r="254" spans="1:11" ht="15">
      <c r="A254" s="10"/>
      <c r="B254" s="10"/>
      <c r="C254" s="19"/>
      <c r="D254" s="33"/>
      <c r="E254" s="16"/>
      <c r="F254" s="19"/>
      <c r="G254" s="16"/>
      <c r="H254" s="32"/>
    </row>
    <row r="255" spans="1:11" ht="15">
      <c r="A255" s="10"/>
      <c r="B255" s="10"/>
      <c r="C255" s="19"/>
      <c r="D255" s="21"/>
      <c r="E255" s="16"/>
      <c r="F255" s="19"/>
      <c r="G255" s="16"/>
      <c r="H255" s="32"/>
    </row>
    <row r="256" spans="1:11" ht="15">
      <c r="A256" s="10"/>
      <c r="B256" s="10"/>
      <c r="C256" s="19"/>
      <c r="D256" s="21"/>
      <c r="E256" s="16"/>
      <c r="F256" s="19"/>
      <c r="G256" s="16"/>
      <c r="H256" s="32"/>
    </row>
    <row r="257" spans="1:8" ht="15">
      <c r="A257" s="10"/>
      <c r="B257" s="10"/>
      <c r="C257" s="19"/>
      <c r="D257" s="21"/>
      <c r="E257" s="16"/>
      <c r="F257" s="19"/>
      <c r="G257" s="16"/>
      <c r="H257" s="32"/>
    </row>
    <row r="258" spans="1:8" ht="15">
      <c r="A258" s="10"/>
      <c r="B258" s="10"/>
      <c r="C258" s="19"/>
      <c r="D258" s="33"/>
      <c r="E258" s="16"/>
      <c r="F258" s="19"/>
      <c r="G258" s="16"/>
      <c r="H258" s="32"/>
    </row>
    <row r="259" spans="1:8" ht="15">
      <c r="A259" s="10"/>
      <c r="B259" s="10"/>
      <c r="C259" s="19"/>
      <c r="D259" s="21"/>
      <c r="E259" s="16"/>
      <c r="F259" s="19"/>
      <c r="G259" s="16"/>
      <c r="H259" s="32"/>
    </row>
    <row r="260" spans="1:8" ht="15">
      <c r="A260" s="10"/>
      <c r="B260" s="10"/>
      <c r="C260" s="19"/>
      <c r="D260" s="21"/>
      <c r="E260" s="16"/>
      <c r="F260" s="19"/>
      <c r="G260" s="16"/>
      <c r="H260" s="32"/>
    </row>
    <row r="261" spans="1:8" ht="15">
      <c r="A261" s="10"/>
      <c r="B261" s="10"/>
      <c r="C261" s="19"/>
      <c r="D261" s="21"/>
      <c r="E261" s="16"/>
      <c r="F261" s="19"/>
      <c r="G261" s="16"/>
      <c r="H261" s="32"/>
    </row>
    <row r="262" spans="1:8" ht="15">
      <c r="A262" s="10"/>
      <c r="B262" s="10"/>
      <c r="C262" s="19"/>
      <c r="D262" s="21"/>
      <c r="E262" s="16"/>
      <c r="F262" s="19"/>
      <c r="G262" s="16"/>
      <c r="H262" s="32"/>
    </row>
    <row r="263" spans="1:8" ht="15">
      <c r="A263" s="10"/>
      <c r="B263" s="10"/>
      <c r="C263" s="19"/>
      <c r="D263" s="21"/>
      <c r="E263" s="16"/>
      <c r="F263" s="19"/>
      <c r="G263" s="16"/>
      <c r="H263" s="32"/>
    </row>
    <row r="264" spans="1:8" ht="15">
      <c r="A264" s="10"/>
      <c r="B264" s="10"/>
      <c r="C264" s="19"/>
      <c r="D264" s="21"/>
      <c r="E264" s="16"/>
      <c r="F264" s="19"/>
      <c r="G264" s="16"/>
      <c r="H264" s="32"/>
    </row>
    <row r="265" spans="1:8" ht="15">
      <c r="A265" s="10"/>
      <c r="B265" s="10"/>
      <c r="C265" s="19"/>
      <c r="D265" s="31"/>
      <c r="E265" s="16"/>
      <c r="F265" s="19"/>
      <c r="G265" s="16"/>
      <c r="H265" s="32"/>
    </row>
    <row r="266" spans="1:8" ht="15">
      <c r="A266" s="10"/>
      <c r="B266" s="10"/>
      <c r="C266" s="19"/>
      <c r="D266" s="31"/>
      <c r="E266" s="16"/>
      <c r="F266" s="19"/>
      <c r="G266" s="16"/>
      <c r="H266" s="32"/>
    </row>
    <row r="267" spans="1:8" ht="15">
      <c r="A267" s="10"/>
      <c r="B267" s="10"/>
      <c r="C267" s="19"/>
      <c r="D267" s="31"/>
      <c r="E267" s="16"/>
      <c r="F267" s="19"/>
      <c r="G267" s="16"/>
      <c r="H267" s="32"/>
    </row>
    <row r="268" spans="1:8" ht="15">
      <c r="A268" s="10"/>
      <c r="B268" s="10"/>
      <c r="C268" s="19"/>
      <c r="D268" s="21"/>
      <c r="E268" s="16"/>
      <c r="F268" s="19"/>
      <c r="G268" s="16"/>
      <c r="H268" s="32"/>
    </row>
    <row r="269" spans="1:8" ht="15">
      <c r="A269" s="10"/>
      <c r="B269" s="10"/>
      <c r="C269" s="19"/>
      <c r="D269" s="21"/>
      <c r="E269" s="16"/>
      <c r="F269" s="19"/>
      <c r="G269" s="16"/>
      <c r="H269" s="32"/>
    </row>
    <row r="270" spans="1:8" ht="15">
      <c r="A270" s="10"/>
      <c r="B270" s="10"/>
      <c r="C270" s="19"/>
      <c r="D270" s="33"/>
      <c r="E270" s="16"/>
      <c r="F270" s="19"/>
      <c r="G270" s="16"/>
      <c r="H270" s="32"/>
    </row>
    <row r="271" spans="1:8" ht="15">
      <c r="A271" s="10"/>
      <c r="B271" s="10"/>
      <c r="C271" s="19"/>
      <c r="D271" s="21"/>
      <c r="E271" s="16"/>
      <c r="F271" s="19"/>
      <c r="G271" s="16"/>
      <c r="H271" s="32"/>
    </row>
    <row r="272" spans="1:8" ht="15">
      <c r="A272" s="10"/>
      <c r="B272" s="10"/>
      <c r="C272" s="19"/>
      <c r="D272" s="31"/>
      <c r="E272" s="16"/>
      <c r="F272" s="19"/>
      <c r="G272" s="16"/>
      <c r="H272" s="32"/>
    </row>
    <row r="273" spans="1:8" ht="15">
      <c r="A273" s="10"/>
      <c r="B273" s="10"/>
      <c r="C273" s="19"/>
      <c r="D273" s="31"/>
      <c r="E273" s="16"/>
      <c r="F273" s="19"/>
      <c r="G273" s="16"/>
      <c r="H273" s="32"/>
    </row>
    <row r="274" spans="1:8" ht="15">
      <c r="A274" s="10"/>
      <c r="B274" s="10"/>
      <c r="C274" s="19"/>
      <c r="D274" s="31"/>
      <c r="E274" s="16"/>
      <c r="F274" s="19"/>
      <c r="G274" s="16"/>
      <c r="H274" s="32"/>
    </row>
    <row r="275" spans="1:8" ht="15.75">
      <c r="A275" s="9"/>
      <c r="B275" s="9"/>
      <c r="C275" s="9"/>
      <c r="D275" s="17"/>
      <c r="E275" s="18"/>
      <c r="F275" s="19"/>
      <c r="G275" s="18"/>
      <c r="H275" s="20"/>
    </row>
    <row r="276" spans="1:8" ht="15.75">
      <c r="A276" s="8"/>
      <c r="B276" s="8"/>
      <c r="C276" s="9"/>
      <c r="D276" s="34"/>
      <c r="E276" s="34"/>
      <c r="F276" s="34"/>
      <c r="G276" s="34"/>
      <c r="H276" s="34"/>
    </row>
    <row r="277" spans="1:8" ht="15">
      <c r="A277" s="10"/>
      <c r="B277" s="10"/>
      <c r="C277" s="19"/>
      <c r="D277" s="33"/>
      <c r="E277" s="16"/>
      <c r="F277" s="19"/>
      <c r="G277" s="16"/>
      <c r="H277" s="32"/>
    </row>
    <row r="278" spans="1:8" ht="15">
      <c r="A278" s="10"/>
      <c r="B278" s="10"/>
      <c r="C278" s="19"/>
      <c r="D278" s="36"/>
      <c r="E278" s="16"/>
      <c r="F278" s="19"/>
      <c r="G278" s="16"/>
      <c r="H278" s="32"/>
    </row>
    <row r="279" spans="1:8" ht="15">
      <c r="A279" s="10"/>
      <c r="B279" s="10"/>
      <c r="C279" s="19"/>
      <c r="D279" s="31"/>
      <c r="E279" s="16"/>
      <c r="F279" s="19"/>
      <c r="G279" s="16"/>
      <c r="H279" s="32"/>
    </row>
    <row r="280" spans="1:8" ht="15">
      <c r="A280" s="10"/>
      <c r="B280" s="10"/>
      <c r="C280" s="19"/>
      <c r="D280" s="31"/>
      <c r="E280" s="16"/>
      <c r="F280" s="19"/>
      <c r="G280" s="16"/>
      <c r="H280" s="32"/>
    </row>
    <row r="281" spans="1:8" ht="15">
      <c r="A281" s="10"/>
      <c r="B281" s="10"/>
      <c r="C281" s="19"/>
      <c r="D281" s="36"/>
      <c r="E281" s="16"/>
      <c r="F281" s="19"/>
      <c r="G281" s="16"/>
      <c r="H281" s="32"/>
    </row>
    <row r="282" spans="1:8" ht="15">
      <c r="A282" s="10"/>
      <c r="B282" s="10"/>
      <c r="C282" s="19"/>
      <c r="D282" s="31"/>
      <c r="E282" s="16"/>
      <c r="F282" s="19"/>
      <c r="G282" s="16"/>
      <c r="H282" s="32"/>
    </row>
    <row r="283" spans="1:8" ht="15">
      <c r="A283" s="10"/>
      <c r="B283" s="12"/>
      <c r="C283" s="12"/>
      <c r="D283" s="36"/>
      <c r="E283" s="16"/>
      <c r="F283" s="19"/>
      <c r="G283" s="16"/>
      <c r="H283" s="32"/>
    </row>
    <row r="284" spans="1:8" ht="15">
      <c r="A284" s="10"/>
      <c r="B284" s="12"/>
      <c r="C284" s="12"/>
      <c r="D284" s="31"/>
      <c r="E284" s="16"/>
      <c r="F284" s="19"/>
      <c r="G284" s="16"/>
      <c r="H284" s="32"/>
    </row>
    <row r="285" spans="1:8" ht="15.75">
      <c r="A285" s="9"/>
      <c r="B285" s="9"/>
      <c r="C285" s="9"/>
      <c r="D285" s="17"/>
      <c r="E285" s="18"/>
      <c r="F285" s="19"/>
      <c r="G285" s="18"/>
      <c r="H285" s="20"/>
    </row>
    <row r="286" spans="1:8" ht="15.75">
      <c r="A286" s="9"/>
      <c r="B286" s="9"/>
      <c r="C286" s="9"/>
      <c r="D286" s="9"/>
      <c r="E286" s="18"/>
      <c r="F286" s="18"/>
      <c r="G286" s="18"/>
      <c r="H286" s="20"/>
    </row>
    <row r="287" spans="1:8" ht="23.25">
      <c r="A287" s="273"/>
      <c r="B287" s="273"/>
      <c r="C287" s="273"/>
      <c r="D287" s="273"/>
      <c r="E287" s="274"/>
      <c r="F287" s="274"/>
      <c r="G287" s="274"/>
      <c r="H287" s="37"/>
    </row>
    <row r="288" spans="1:8" ht="18" customHeight="1">
      <c r="A288" s="275"/>
      <c r="B288" s="275"/>
      <c r="C288" s="275"/>
      <c r="D288" s="275"/>
      <c r="E288" s="275"/>
      <c r="F288" s="275"/>
      <c r="G288" s="275"/>
      <c r="H288" s="275"/>
    </row>
    <row r="289" spans="1:8" ht="18" customHeight="1">
      <c r="A289" s="275"/>
      <c r="B289" s="275"/>
      <c r="C289" s="275"/>
      <c r="D289" s="275"/>
      <c r="E289" s="275"/>
      <c r="F289" s="275"/>
      <c r="G289" s="275"/>
      <c r="H289" s="275"/>
    </row>
    <row r="290" spans="1:8" ht="18" customHeight="1">
      <c r="A290" s="275"/>
      <c r="B290" s="275"/>
      <c r="C290" s="275"/>
      <c r="D290" s="275"/>
      <c r="E290" s="275"/>
      <c r="F290" s="275"/>
      <c r="G290" s="275"/>
      <c r="H290" s="275"/>
    </row>
    <row r="291" spans="1:8" ht="18" customHeight="1">
      <c r="A291" s="38"/>
      <c r="B291" s="38"/>
      <c r="C291" s="39"/>
      <c r="D291" s="40"/>
      <c r="E291" s="38"/>
      <c r="F291" s="38"/>
      <c r="G291" s="38"/>
      <c r="H291" s="41"/>
    </row>
    <row r="292" spans="1:8" ht="18" customHeight="1">
      <c r="A292" s="38"/>
      <c r="B292" s="38"/>
      <c r="C292" s="39"/>
      <c r="D292" s="38"/>
      <c r="E292" s="38"/>
      <c r="F292" s="38"/>
      <c r="G292" s="38"/>
      <c r="H292" s="38"/>
    </row>
    <row r="293" spans="1:8" ht="18" customHeight="1">
      <c r="A293" s="38"/>
      <c r="B293" s="38"/>
      <c r="C293" s="39"/>
      <c r="D293" s="38"/>
      <c r="E293" s="38"/>
      <c r="F293" s="38"/>
      <c r="G293" s="38"/>
      <c r="H293" s="38"/>
    </row>
    <row r="294" spans="1:8" ht="20.45" customHeight="1">
      <c r="A294" s="271"/>
      <c r="B294" s="271"/>
      <c r="C294" s="271"/>
      <c r="D294" s="271"/>
      <c r="E294" s="271"/>
      <c r="F294" s="271"/>
      <c r="G294" s="271"/>
      <c r="H294" s="271"/>
    </row>
    <row r="295" spans="1:8" ht="20.45" customHeight="1">
      <c r="A295" s="270"/>
      <c r="B295" s="270"/>
      <c r="C295" s="270"/>
      <c r="D295" s="270"/>
      <c r="E295" s="270"/>
      <c r="F295" s="270"/>
      <c r="G295" s="270"/>
      <c r="H295" s="270"/>
    </row>
    <row r="296" spans="1:8" ht="15.6" customHeight="1">
      <c r="A296" s="270"/>
      <c r="B296" s="270"/>
      <c r="C296" s="270"/>
      <c r="D296" s="270"/>
      <c r="E296" s="270"/>
      <c r="F296" s="270"/>
      <c r="G296" s="270"/>
      <c r="H296" s="270"/>
    </row>
    <row r="297" spans="1:8" ht="12.6" customHeight="1">
      <c r="A297" s="270"/>
      <c r="B297" s="270"/>
      <c r="C297" s="270"/>
      <c r="D297" s="270"/>
      <c r="E297" s="270"/>
      <c r="F297" s="270"/>
      <c r="G297" s="270"/>
      <c r="H297" s="270"/>
    </row>
    <row r="298" spans="1:8" ht="20.45" customHeight="1">
      <c r="A298" s="271"/>
      <c r="B298" s="271"/>
      <c r="C298" s="271"/>
      <c r="D298" s="271"/>
      <c r="E298" s="271"/>
      <c r="F298" s="271"/>
      <c r="G298" s="271"/>
      <c r="H298" s="271"/>
    </row>
    <row r="299" spans="1:8" ht="75" customHeight="1">
      <c r="A299" s="272"/>
      <c r="B299" s="272"/>
      <c r="C299" s="272"/>
      <c r="D299" s="272"/>
      <c r="E299" s="272"/>
      <c r="F299" s="272"/>
      <c r="G299" s="272"/>
      <c r="H299" s="272"/>
    </row>
    <row r="300" spans="1:8" ht="18" customHeight="1">
      <c r="A300" s="272"/>
      <c r="B300" s="272"/>
      <c r="C300" s="272"/>
      <c r="D300" s="272"/>
      <c r="E300" s="272"/>
      <c r="F300" s="272"/>
      <c r="G300" s="272"/>
      <c r="H300" s="272"/>
    </row>
    <row r="301" spans="1:8" ht="18" customHeight="1">
      <c r="A301" s="272"/>
      <c r="B301" s="272"/>
      <c r="C301" s="272"/>
      <c r="D301" s="272"/>
      <c r="E301" s="272"/>
      <c r="F301" s="272"/>
      <c r="G301" s="272"/>
      <c r="H301" s="272"/>
    </row>
    <row r="302" spans="1:8" ht="18" customHeight="1">
      <c r="A302" s="272"/>
      <c r="B302" s="272"/>
      <c r="C302" s="272"/>
      <c r="D302" s="272"/>
      <c r="E302" s="272"/>
      <c r="F302" s="272"/>
      <c r="G302" s="272"/>
      <c r="H302" s="272"/>
    </row>
    <row r="303" spans="1:8" ht="18" customHeight="1"/>
    <row r="304" spans="1:8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</sheetData>
  <sheetProtection selectLockedCells="1" selectUnlockedCells="1"/>
  <mergeCells count="59">
    <mergeCell ref="P33:X33"/>
    <mergeCell ref="R39:X39"/>
    <mergeCell ref="R40:X41"/>
    <mergeCell ref="S9:T9"/>
    <mergeCell ref="A9:A10"/>
    <mergeCell ref="B9:B10"/>
    <mergeCell ref="C9:D9"/>
    <mergeCell ref="E9:F9"/>
    <mergeCell ref="G9:H9"/>
    <mergeCell ref="A297:H297"/>
    <mergeCell ref="A298:H298"/>
    <mergeCell ref="A299:H302"/>
    <mergeCell ref="A287:D287"/>
    <mergeCell ref="E287:G287"/>
    <mergeCell ref="A288:H290"/>
    <mergeCell ref="A294:H294"/>
    <mergeCell ref="A295:H295"/>
    <mergeCell ref="A296:H296"/>
    <mergeCell ref="D194:H194"/>
    <mergeCell ref="G32:G33"/>
    <mergeCell ref="H32:H33"/>
    <mergeCell ref="D37:H37"/>
    <mergeCell ref="D44:H44"/>
    <mergeCell ref="D50:H50"/>
    <mergeCell ref="D63:H63"/>
    <mergeCell ref="F32:F33"/>
    <mergeCell ref="D72:H72"/>
    <mergeCell ref="D79:H79"/>
    <mergeCell ref="D86:H86"/>
    <mergeCell ref="D93:H93"/>
    <mergeCell ref="D157:H157"/>
    <mergeCell ref="A1:X1"/>
    <mergeCell ref="A2:X2"/>
    <mergeCell ref="A32:A33"/>
    <mergeCell ref="B32:B33"/>
    <mergeCell ref="C32:C33"/>
    <mergeCell ref="D32:D33"/>
    <mergeCell ref="E32:E33"/>
    <mergeCell ref="U9:V9"/>
    <mergeCell ref="W9:X9"/>
    <mergeCell ref="A30:D30"/>
    <mergeCell ref="A31:D31"/>
    <mergeCell ref="I9:J9"/>
    <mergeCell ref="K9:L9"/>
    <mergeCell ref="M9:N9"/>
    <mergeCell ref="O9:P9"/>
    <mergeCell ref="Q9:R9"/>
    <mergeCell ref="W6:X6"/>
    <mergeCell ref="W7:X7"/>
    <mergeCell ref="W8:X8"/>
    <mergeCell ref="S4:V8"/>
    <mergeCell ref="A3:X3"/>
    <mergeCell ref="W4:X4"/>
    <mergeCell ref="W5:X5"/>
    <mergeCell ref="D4:R5"/>
    <mergeCell ref="A4:C5"/>
    <mergeCell ref="A6:R6"/>
    <mergeCell ref="A7:R7"/>
    <mergeCell ref="A8:R8"/>
  </mergeCells>
  <phoneticPr fontId="12" type="noConversion"/>
  <conditionalFormatting sqref="D106">
    <cfRule type="expression" dxfId="17" priority="10" stopIfTrue="1">
      <formula>#REF!&lt;3</formula>
    </cfRule>
    <cfRule type="expression" dxfId="16" priority="11" stopIfTrue="1">
      <formula>#REF!=3</formula>
    </cfRule>
    <cfRule type="expression" dxfId="15" priority="12" stopIfTrue="1">
      <formula>#REF!&lt;7</formula>
    </cfRule>
  </conditionalFormatting>
  <conditionalFormatting sqref="D115">
    <cfRule type="expression" dxfId="14" priority="1" stopIfTrue="1">
      <formula>#REF!&lt;3</formula>
    </cfRule>
    <cfRule type="expression" dxfId="13" priority="2" stopIfTrue="1">
      <formula>#REF!=3</formula>
    </cfRule>
    <cfRule type="expression" dxfId="12" priority="3" stopIfTrue="1">
      <formula>#REF!&lt;7</formula>
    </cfRule>
  </conditionalFormatting>
  <conditionalFormatting sqref="D38:F42 D52:F52 D54:F61">
    <cfRule type="expression" dxfId="11" priority="16" stopIfTrue="1">
      <formula>#REF!&lt;3</formula>
    </cfRule>
    <cfRule type="expression" dxfId="10" priority="17" stopIfTrue="1">
      <formula>#REF!=3</formula>
    </cfRule>
    <cfRule type="expression" dxfId="9" priority="18" stopIfTrue="1">
      <formula>#REF!&lt;7</formula>
    </cfRule>
  </conditionalFormatting>
  <conditionalFormatting sqref="D45:F48">
    <cfRule type="expression" dxfId="8" priority="13" stopIfTrue="1">
      <formula>#REF!&lt;3</formula>
    </cfRule>
    <cfRule type="expression" dxfId="7" priority="14" stopIfTrue="1">
      <formula>#REF!=3</formula>
    </cfRule>
    <cfRule type="expression" dxfId="6" priority="15" stopIfTrue="1">
      <formula>#REF!&lt;7</formula>
    </cfRule>
  </conditionalFormatting>
  <conditionalFormatting sqref="D65:F65">
    <cfRule type="expression" dxfId="5" priority="7" stopIfTrue="1">
      <formula>#REF!&lt;3</formula>
    </cfRule>
    <cfRule type="expression" dxfId="4" priority="8" stopIfTrue="1">
      <formula>#REF!=3</formula>
    </cfRule>
    <cfRule type="expression" dxfId="3" priority="9" stopIfTrue="1">
      <formula>#REF!&lt;7</formula>
    </cfRule>
  </conditionalFormatting>
  <conditionalFormatting sqref="D67:F67">
    <cfRule type="expression" dxfId="2" priority="4" stopIfTrue="1">
      <formula>#REF!&lt;3</formula>
    </cfRule>
    <cfRule type="expression" dxfId="1" priority="5" stopIfTrue="1">
      <formula>#REF!=3</formula>
    </cfRule>
    <cfRule type="expression" dxfId="0" priority="6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51" firstPageNumber="0" fitToHeight="0" orientation="landscape" r:id="rId1"/>
  <headerFooter scaleWithDoc="0" alignWithMargins="0"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12</vt:i4>
      </vt:variant>
    </vt:vector>
  </HeadingPairs>
  <TitlesOfParts>
    <vt:vector size="14" baseType="lpstr">
      <vt:lpstr>PLANILHA</vt:lpstr>
      <vt:lpstr>FISICO FINANCEIRO</vt:lpstr>
      <vt:lpstr>'FISICO FINANCEIRO'!Area_de_impressao</vt:lpstr>
      <vt:lpstr>PLANILHA!Area_de_impressao</vt:lpstr>
      <vt:lpstr>'FISICO FINANCEIRO'!Excel_BuiltIn_Print_Area_1_1</vt:lpstr>
      <vt:lpstr>Excel_BuiltIn_Print_Area_1_1</vt:lpstr>
      <vt:lpstr>'FISICO FINANCEIRO'!Excel_BuiltIn_Print_Area_1_1_1</vt:lpstr>
      <vt:lpstr>Excel_BuiltIn_Print_Area_1_1_1</vt:lpstr>
      <vt:lpstr>'FISICO FINANCEIRO'!Excel_BuiltIn_Print_Titles_1_1</vt:lpstr>
      <vt:lpstr>Excel_BuiltIn_Print_Titles_1_1</vt:lpstr>
      <vt:lpstr>'FISICO FINANCEIRO'!Excel_BuiltIn_Print_Titles_1_1_1</vt:lpstr>
      <vt:lpstr>Excel_BuiltIn_Print_Titles_1_1_1</vt:lpstr>
      <vt:lpstr>'FISICO FINANCEIRO'!Titulos_de_impressao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 Pires</dc:creator>
  <cp:lastModifiedBy>Usuario</cp:lastModifiedBy>
  <cp:lastPrinted>2025-01-31T19:36:33Z</cp:lastPrinted>
  <dcterms:created xsi:type="dcterms:W3CDTF">2018-06-03T21:45:35Z</dcterms:created>
  <dcterms:modified xsi:type="dcterms:W3CDTF">2025-02-05T21:01:23Z</dcterms:modified>
</cp:coreProperties>
</file>